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90" windowHeight="6570" tabRatio="500"/>
  </bookViews>
  <sheets>
    <sheet name="Rozpis" sheetId="1" r:id="rId1"/>
  </sheets>
  <definedNames>
    <definedName name="_xlnm._FilterDatabase" localSheetId="0" hidden="1">Rozpis!$B$1:$K$91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" i="1"/>
  <c r="L6" l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K74"/>
  <c r="K4"/>
  <c r="K11"/>
  <c r="K9"/>
  <c r="K16"/>
  <c r="K14"/>
  <c r="K21"/>
  <c r="K24"/>
  <c r="K28"/>
  <c r="K37"/>
  <c r="K46"/>
  <c r="K49"/>
  <c r="K56"/>
  <c r="K61"/>
  <c r="K65"/>
  <c r="K69"/>
  <c r="K77"/>
  <c r="K83"/>
  <c r="K87"/>
  <c r="K32"/>
  <c r="K3" l="1"/>
  <c r="E3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2"/>
  <c r="K91"/>
  <c r="K90"/>
  <c r="K89"/>
  <c r="K88"/>
  <c r="K86"/>
  <c r="K85"/>
  <c r="K84"/>
  <c r="K82"/>
  <c r="K81"/>
  <c r="K80"/>
  <c r="K79"/>
  <c r="K78"/>
  <c r="K76"/>
  <c r="K75"/>
  <c r="K73"/>
  <c r="K72"/>
  <c r="K71"/>
  <c r="K70"/>
  <c r="K68"/>
  <c r="K67"/>
  <c r="K66"/>
  <c r="K64"/>
  <c r="K63"/>
  <c r="K62"/>
  <c r="K60"/>
  <c r="K59"/>
  <c r="K58"/>
  <c r="K57"/>
  <c r="K55"/>
  <c r="K54"/>
  <c r="K53"/>
  <c r="K52"/>
  <c r="K51"/>
  <c r="K50"/>
  <c r="K48"/>
  <c r="K47"/>
  <c r="K45"/>
  <c r="K44"/>
  <c r="K43"/>
  <c r="K42"/>
  <c r="K41"/>
  <c r="K40"/>
  <c r="K39"/>
  <c r="K38"/>
  <c r="K36"/>
  <c r="K35"/>
  <c r="K34"/>
  <c r="K33"/>
  <c r="K31"/>
  <c r="K30"/>
  <c r="K29"/>
  <c r="K27"/>
  <c r="K26"/>
  <c r="K25"/>
  <c r="K23"/>
  <c r="K22"/>
  <c r="K20"/>
  <c r="K19"/>
  <c r="K18"/>
  <c r="K17"/>
  <c r="K15"/>
  <c r="K13"/>
  <c r="K12"/>
  <c r="K10"/>
  <c r="K8"/>
  <c r="K7"/>
  <c r="K6"/>
  <c r="K5"/>
  <c r="K2"/>
  <c r="D89"/>
  <c r="D47"/>
  <c r="D84"/>
  <c r="D10"/>
  <c r="D65"/>
  <c r="D15"/>
  <c r="D81"/>
  <c r="D85"/>
  <c r="A85" s="1"/>
  <c r="D87"/>
  <c r="D79"/>
  <c r="A79" s="1"/>
  <c r="D19"/>
  <c r="D64"/>
  <c r="D67"/>
  <c r="D48"/>
  <c r="D31"/>
  <c r="D58"/>
  <c r="D52"/>
  <c r="D68"/>
  <c r="D91"/>
  <c r="D23"/>
  <c r="D41"/>
  <c r="D55"/>
  <c r="J55" s="1"/>
  <c r="D75"/>
  <c r="D11"/>
  <c r="D36"/>
  <c r="D7"/>
  <c r="J7" s="1"/>
  <c r="D63"/>
  <c r="D32"/>
  <c r="D78"/>
  <c r="A78" s="1"/>
  <c r="D25"/>
  <c r="D16"/>
  <c r="D3"/>
  <c r="D45"/>
  <c r="D9"/>
  <c r="D61"/>
  <c r="D49"/>
  <c r="A49" s="1"/>
  <c r="D77"/>
  <c r="D90"/>
  <c r="D76"/>
  <c r="D88"/>
  <c r="D5"/>
  <c r="D21"/>
  <c r="D62"/>
  <c r="D50"/>
  <c r="D20"/>
  <c r="D14"/>
  <c r="D82"/>
  <c r="D56"/>
  <c r="D4"/>
  <c r="D39"/>
  <c r="A39" s="1"/>
  <c r="D26"/>
  <c r="D53"/>
  <c r="A53" s="1"/>
  <c r="D13"/>
  <c r="D33"/>
  <c r="D17"/>
  <c r="D72"/>
  <c r="D44"/>
  <c r="D74"/>
  <c r="D73"/>
  <c r="D18"/>
  <c r="D8"/>
  <c r="D43"/>
  <c r="A43" s="1"/>
  <c r="D80"/>
  <c r="D37"/>
  <c r="J37" s="1"/>
  <c r="D12"/>
  <c r="D35"/>
  <c r="J35" s="1"/>
  <c r="D28"/>
  <c r="D69"/>
  <c r="A69" s="1"/>
  <c r="D38"/>
  <c r="A38" s="1"/>
  <c r="D34"/>
  <c r="D70"/>
  <c r="D2"/>
  <c r="D83"/>
  <c r="D30"/>
  <c r="D46"/>
  <c r="D40"/>
  <c r="D51"/>
  <c r="D6"/>
  <c r="D22"/>
  <c r="D57"/>
  <c r="A57" s="1"/>
  <c r="D54"/>
  <c r="A54" s="1"/>
  <c r="D24"/>
  <c r="D42"/>
  <c r="D60"/>
  <c r="D71"/>
  <c r="D27"/>
  <c r="J27" s="1"/>
  <c r="D86"/>
  <c r="D66"/>
  <c r="D29"/>
  <c r="D59"/>
  <c r="A59" s="1"/>
  <c r="A33" l="1"/>
  <c r="J21"/>
  <c r="A9"/>
  <c r="A25"/>
  <c r="A86"/>
  <c r="J42"/>
  <c r="A22"/>
  <c r="A46"/>
  <c r="A70"/>
  <c r="J26"/>
  <c r="A82"/>
  <c r="A62"/>
  <c r="R5"/>
  <c r="S5"/>
  <c r="S9"/>
  <c r="S10"/>
  <c r="S14"/>
  <c r="A29"/>
  <c r="A73"/>
  <c r="A17"/>
  <c r="A13"/>
  <c r="J5"/>
  <c r="A77"/>
  <c r="A61"/>
  <c r="A45"/>
  <c r="A63"/>
  <c r="A41"/>
  <c r="A31"/>
  <c r="A19"/>
  <c r="J81"/>
  <c r="A65"/>
  <c r="A89"/>
  <c r="A66"/>
  <c r="A6"/>
  <c r="J30"/>
  <c r="J34"/>
  <c r="A18"/>
  <c r="J74"/>
  <c r="J14"/>
  <c r="A50"/>
  <c r="J90"/>
  <c r="A58"/>
  <c r="A10"/>
  <c r="A88"/>
  <c r="J60"/>
  <c r="J40"/>
  <c r="A71"/>
  <c r="A51"/>
  <c r="A83"/>
  <c r="A67"/>
  <c r="A87"/>
  <c r="A3"/>
  <c r="A11"/>
  <c r="J23"/>
  <c r="J76"/>
  <c r="J80"/>
  <c r="J32"/>
  <c r="J17"/>
  <c r="J62"/>
  <c r="A75"/>
  <c r="A91"/>
  <c r="J19"/>
  <c r="R13"/>
  <c r="A72"/>
  <c r="A4"/>
  <c r="J20"/>
  <c r="J48"/>
  <c r="J54"/>
  <c r="J6"/>
  <c r="A28"/>
  <c r="J13"/>
  <c r="J75"/>
  <c r="J58"/>
  <c r="A7"/>
  <c r="A36"/>
  <c r="A68"/>
  <c r="J31"/>
  <c r="A84"/>
  <c r="J12"/>
  <c r="J44"/>
  <c r="A52"/>
  <c r="A30"/>
  <c r="A24"/>
  <c r="J38"/>
  <c r="J28"/>
  <c r="A8"/>
  <c r="J72"/>
  <c r="J33"/>
  <c r="J53"/>
  <c r="J9"/>
  <c r="J84"/>
  <c r="J59"/>
  <c r="A60"/>
  <c r="J24"/>
  <c r="J51"/>
  <c r="J46"/>
  <c r="J83"/>
  <c r="J70"/>
  <c r="J69"/>
  <c r="A80"/>
  <c r="A5"/>
  <c r="A76"/>
  <c r="A42"/>
  <c r="A16"/>
  <c r="J11"/>
  <c r="J91"/>
  <c r="A64"/>
  <c r="J85"/>
  <c r="A15"/>
  <c r="J10"/>
  <c r="A47"/>
  <c r="J89"/>
  <c r="J66"/>
  <c r="J71"/>
  <c r="A44"/>
  <c r="J4"/>
  <c r="L4" s="1"/>
  <c r="S8" s="1"/>
  <c r="J82"/>
  <c r="J3"/>
  <c r="L3" s="1"/>
  <c r="S12" s="1"/>
  <c r="J25"/>
  <c r="J52"/>
  <c r="A81"/>
  <c r="A40"/>
  <c r="J2"/>
  <c r="L2" s="1"/>
  <c r="S13" s="1"/>
  <c r="A35"/>
  <c r="J39"/>
  <c r="J56"/>
  <c r="A20"/>
  <c r="J88"/>
  <c r="J45"/>
  <c r="J16"/>
  <c r="A32"/>
  <c r="J41"/>
  <c r="J68"/>
  <c r="A48"/>
  <c r="J64"/>
  <c r="J79"/>
  <c r="J47"/>
  <c r="A14"/>
  <c r="A23"/>
  <c r="A34"/>
  <c r="A37"/>
  <c r="R11"/>
  <c r="R12"/>
  <c r="R9"/>
  <c r="A74"/>
  <c r="A21"/>
  <c r="A56"/>
  <c r="A55"/>
  <c r="J29"/>
  <c r="J86"/>
  <c r="J22"/>
  <c r="J43"/>
  <c r="J18"/>
  <c r="J50"/>
  <c r="J77"/>
  <c r="J61"/>
  <c r="J78"/>
  <c r="J63"/>
  <c r="J36"/>
  <c r="J67"/>
  <c r="J87"/>
  <c r="A12"/>
  <c r="J15"/>
  <c r="J65"/>
  <c r="A90"/>
  <c r="R14"/>
  <c r="R6"/>
  <c r="A2"/>
  <c r="J8"/>
  <c r="J73"/>
  <c r="J49"/>
  <c r="A26"/>
  <c r="A27"/>
  <c r="R10"/>
  <c r="J57"/>
  <c r="R7"/>
  <c r="R8"/>
  <c r="S6" l="1"/>
  <c r="S11"/>
  <c r="S7"/>
</calcChain>
</file>

<file path=xl/sharedStrings.xml><?xml version="1.0" encoding="utf-8"?>
<sst xmlns="http://schemas.openxmlformats.org/spreadsheetml/2006/main" count="226" uniqueCount="47">
  <si>
    <t>Kolo</t>
  </si>
  <si>
    <t>Pořadí zápasu</t>
  </si>
  <si>
    <t>Domácí</t>
  </si>
  <si>
    <t>Hosté</t>
  </si>
  <si>
    <t>Místo</t>
  </si>
  <si>
    <t>Datum</t>
  </si>
  <si>
    <t>Čas</t>
  </si>
  <si>
    <t>Team</t>
  </si>
  <si>
    <t>Pozdní konec</t>
  </si>
  <si>
    <t>1.kolo</t>
  </si>
  <si>
    <t>Vyber team</t>
  </si>
  <si>
    <t>Kod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</si>
  <si>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</si>
  <si>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</si>
  <si>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</si>
  <si>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</si>
  <si>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</si>
  <si>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</si>
  <si>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</si>
  <si>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</si>
  <si>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</si>
  <si>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</si>
  <si>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</si>
  <si>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</si>
  <si>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</si>
  <si>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</si>
  <si>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</si>
  <si>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</si>
  <si>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</si>
  <si>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Český Těšín</t>
  </si>
  <si>
    <t xml:space="preserve"> HC Technici Střítež</t>
  </si>
  <si>
    <t>HC Buldogs Hradiště</t>
  </si>
  <si>
    <t>HC Kozubová</t>
  </si>
  <si>
    <t>HC Torpedo Havířov</t>
  </si>
  <si>
    <t>HC Imperators Třinec</t>
  </si>
  <si>
    <t>HC Hrádek</t>
  </si>
  <si>
    <t>HC Monsters Ostrava</t>
  </si>
  <si>
    <t>CJHT Czarne Pantery</t>
  </si>
  <si>
    <t>HC Dynamo Mosty</t>
  </si>
  <si>
    <t>HC Nebory "B"</t>
  </si>
  <si>
    <t>Den</t>
  </si>
  <si>
    <t>Čtvrtek</t>
  </si>
  <si>
    <t>Úterý</t>
  </si>
  <si>
    <t>Pondělí</t>
  </si>
  <si>
    <t>Sloupec1</t>
  </si>
  <si>
    <t>sd</t>
  </si>
  <si>
    <t>sd2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</si>
</sst>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h:mm:ss\ AM/PM"/>
    <numFmt numFmtId="166" formatCode="[$-F400]h:mm:ss\ AM/PM"/>
  </numFmts>
  <fonts count="14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</font>
    <font>
      <sz val="14"/>
      <name val="Calibri"/>
      <family val="2"/>
      <charset val="238"/>
    </font>
    <font>
      <i/>
      <sz val="12"/>
      <name val="Calibri"/>
      <family val="2"/>
      <charset val="238"/>
    </font>
    <font>
      <i/>
      <sz val="11"/>
      <name val="Calibri"/>
      <family val="2"/>
      <charset val="238"/>
    </font>
    <font>
      <b/>
      <i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F99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P4:S15" totalsRowCount="1">
  <tableColumns count="4">
    <tableColumn id="1" name="Kod" totalsRowDxfId="4"/>
    <tableColumn id="2" name="sd" totalsRowDxfId="3"/>
    <tableColumn id="3" name="sd2" totalsRowDxfId="2"/>
    <tableColumn id="4" name="Sloupec1" dataDxfId="1" totalsRowDxfId="0">
      <calculatedColumnFormula>SUMIFS(L:L,D:D,Q5)+SUMIFS(L:L,E:E,Q5)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1"/>
  <sheetViews>
    <sheetView showGridLines="0" tabSelected="1" topLeftCell="B1" zoomScaleNormal="100" workbookViewId="0">
      <pane ySplit="1" topLeftCell="A2" activePane="bottomLeft" state="frozen"/>
      <selection pane="bottomLeft" activeCell="G4" sqref="G4"/>
    </sheetView>
  </sheetViews>
  <sheetFormatPr defaultRowHeight="15"/>
  <cols>
    <col min="1" max="1" width="7.85546875" hidden="1" customWidth="1"/>
    <col min="2" max="2" width="11.7109375" style="1" customWidth="1"/>
    <col min="3" max="3" width="13.7109375" style="2" customWidth="1"/>
    <col min="4" max="4" width="25" style="3" customWidth="1"/>
    <col min="5" max="5" width="25.140625" style="91" customWidth="1"/>
    <col min="6" max="6" width="13.140625" style="3" hidden="1" customWidth="1"/>
    <col min="7" max="8" width="14.28515625" style="3" customWidth="1"/>
    <col min="9" max="9" width="10.28515625" style="3" customWidth="1"/>
    <col min="10" max="10" width="23.85546875" style="3" hidden="1" customWidth="1"/>
    <col min="11" max="14" width="15.28515625" style="3" hidden="1" customWidth="1"/>
    <col min="15" max="15" width="7.85546875" style="3" customWidth="1"/>
    <col min="16" max="16" width="11.42578125" style="3"/>
    <col min="17" max="17" width="25" style="3" customWidth="1"/>
    <col min="18" max="18" width="14.5703125" style="1" customWidth="1"/>
    <col min="19" max="1025" width="9.140625" style="1" customWidth="1"/>
  </cols>
  <sheetData>
    <row r="1" spans="1:19" ht="38.25" thickBot="1">
      <c r="B1" s="100" t="s">
        <v>0</v>
      </c>
      <c r="C1" s="100" t="s">
        <v>1</v>
      </c>
      <c r="D1" s="101" t="s">
        <v>2</v>
      </c>
      <c r="E1" s="102" t="s">
        <v>3</v>
      </c>
      <c r="F1" s="103" t="s">
        <v>4</v>
      </c>
      <c r="G1" s="103" t="s">
        <v>5</v>
      </c>
      <c r="H1" s="103" t="s">
        <v>40</v>
      </c>
      <c r="I1" s="103" t="s">
        <v>6</v>
      </c>
      <c r="J1" s="4" t="s">
        <v>7</v>
      </c>
      <c r="K1" s="4" t="s">
        <v>8</v>
      </c>
      <c r="L1" s="4" t="s">
        <v>43</v>
      </c>
      <c r="M1" s="5"/>
      <c r="N1" s="5"/>
    </row>
    <row r="2" spans="1:19" ht="16.5" thickBot="1">
      <c r="A2" t="str">
        <f t="shared" ref="A2:A33" si="0">D2&amp;"_"&amp;E2</f>
        <v>HC Monsters Ostrava_HC Dynamo Mosty</v>
      </c>
      <c r="B2" s="104" t="s">
        <v>9</v>
      </c>
      <c r="C2" s="44">
        <v>1</v>
      </c>
      <c r="D2" s="45" t="str">
        <f>VLOOKUP(M2,Tabulka1[[Kod]:[sd]],2,0)</f>
        <v>HC Monsters Ostrava</v>
      </c>
      <c r="E2" s="92" t="str">
        <f>VLOOKUP(N2,Tabulka1[[Kod]:[sd]],2,0)</f>
        <v>HC Dynamo Mosty</v>
      </c>
      <c r="F2" s="46" t="s">
        <v>29</v>
      </c>
      <c r="G2" s="47">
        <v>43356</v>
      </c>
      <c r="H2" s="47" t="s">
        <v>41</v>
      </c>
      <c r="I2" s="48">
        <v>0.89583333333333337</v>
      </c>
      <c r="J2" s="49" t="str">
        <f t="shared" ref="J2:J33" si="1">IF(OR(D2=$Q$2,E2=$Q$2),$Q$2,"")</f>
        <v>HC Dynamo Mosty</v>
      </c>
      <c r="K2" s="11">
        <f t="shared" ref="K2:K33" si="2">IF(I2=$R$2,1,0)</f>
        <v>1</v>
      </c>
      <c r="L2" s="77">
        <f>IF(J2=$S$2,1,0)</f>
        <v>0</v>
      </c>
      <c r="M2" s="12">
        <v>1</v>
      </c>
      <c r="N2" s="12">
        <v>10</v>
      </c>
      <c r="P2" s="13" t="s">
        <v>10</v>
      </c>
      <c r="Q2" s="14" t="s">
        <v>38</v>
      </c>
      <c r="R2" s="67">
        <v>0.89583333333333304</v>
      </c>
      <c r="S2" s="1" t="s">
        <v>43</v>
      </c>
    </row>
    <row r="3" spans="1:19" ht="16.5" thickBot="1">
      <c r="A3" t="str">
        <f t="shared" si="0"/>
        <v>HC Kozubová_CJHT Czarne Pantery</v>
      </c>
      <c r="B3" s="104"/>
      <c r="C3" s="15">
        <v>2</v>
      </c>
      <c r="D3" s="20" t="str">
        <f>VLOOKUP(M3,Tabulka1[[Kod]:[sd]],2,0)</f>
        <v>HC Kozubová</v>
      </c>
      <c r="E3" s="93" t="str">
        <f>VLOOKUP(N3,Tabulka1[[Kod]:[sd]],2,0)</f>
        <v>CJHT Czarne Pantery</v>
      </c>
      <c r="F3" s="16" t="s">
        <v>29</v>
      </c>
      <c r="G3" s="17">
        <v>43721</v>
      </c>
      <c r="H3" s="17" t="s">
        <v>41</v>
      </c>
      <c r="I3" s="18">
        <v>0.84375</v>
      </c>
      <c r="J3" s="50" t="str">
        <f t="shared" si="1"/>
        <v/>
      </c>
      <c r="K3" s="19">
        <f t="shared" si="2"/>
        <v>0</v>
      </c>
      <c r="L3" s="78">
        <f t="shared" ref="L3:L4" si="3">IF(J3=$S$2,1,0)</f>
        <v>0</v>
      </c>
      <c r="M3" s="12">
        <v>2</v>
      </c>
      <c r="N3" s="12">
        <v>9</v>
      </c>
      <c r="R3" s="67"/>
    </row>
    <row r="4" spans="1:19" ht="16.5" thickBot="1">
      <c r="A4" t="str">
        <f t="shared" si="0"/>
        <v>HC Torpedo Havířov_ HC Technici Střítež</v>
      </c>
      <c r="B4" s="104"/>
      <c r="C4" s="15">
        <v>3</v>
      </c>
      <c r="D4" s="20" t="str">
        <f>VLOOKUP(M4,Tabulka1[[Kod]:[sd]],2,0)</f>
        <v>HC Torpedo Havířov</v>
      </c>
      <c r="E4" s="93" t="str">
        <f>VLOOKUP(N4,Tabulka1[[Kod]:[sd]],2,0)</f>
        <v xml:space="preserve"> HC Technici Střítež</v>
      </c>
      <c r="F4" s="16" t="s">
        <v>29</v>
      </c>
      <c r="G4" s="17">
        <v>43354</v>
      </c>
      <c r="H4" s="17" t="s">
        <v>42</v>
      </c>
      <c r="I4" s="18">
        <v>0.89583333333333337</v>
      </c>
      <c r="J4" s="50" t="str">
        <f t="shared" si="1"/>
        <v/>
      </c>
      <c r="K4" s="19">
        <f t="shared" si="2"/>
        <v>1</v>
      </c>
      <c r="L4" s="78">
        <f t="shared" si="3"/>
        <v>0</v>
      </c>
      <c r="M4" s="12">
        <v>3</v>
      </c>
      <c r="N4" s="12">
        <v>8</v>
      </c>
      <c r="P4" s="21" t="s">
        <v>11</v>
      </c>
      <c r="Q4" s="21" t="s">
        <v>45</v>
      </c>
      <c r="R4" s="21" t="s">
        <v>46</v>
      </c>
      <c r="S4" s="83" t="s">
        <v>44</v>
      </c>
    </row>
    <row r="5" spans="1:19" ht="16.5" thickBot="1">
      <c r="A5" t="str">
        <f t="shared" si="0"/>
        <v>HC Buldogs Hradiště_HC Nebory "B"</v>
      </c>
      <c r="B5" s="104"/>
      <c r="C5" s="15">
        <v>4</v>
      </c>
      <c r="D5" s="20" t="str">
        <f>VLOOKUP(M5,Tabulka1[[Kod]:[sd]],2,0)</f>
        <v>HC Buldogs Hradiště</v>
      </c>
      <c r="E5" s="93" t="str">
        <f>VLOOKUP(N5,Tabulka1[[Kod]:[sd]],2,0)</f>
        <v>HC Nebory "B"</v>
      </c>
      <c r="F5" s="16" t="s">
        <v>29</v>
      </c>
      <c r="G5" s="17">
        <v>43353</v>
      </c>
      <c r="H5" s="47" t="s">
        <v>43</v>
      </c>
      <c r="I5" s="48">
        <v>0.89583333333333337</v>
      </c>
      <c r="J5" s="50" t="str">
        <f t="shared" si="1"/>
        <v/>
      </c>
      <c r="K5" s="19">
        <f t="shared" si="2"/>
        <v>1</v>
      </c>
      <c r="L5" s="78">
        <f>IF(H5=$S$2,1,1)</f>
        <v>1</v>
      </c>
      <c r="M5" s="12">
        <v>4</v>
      </c>
      <c r="N5" s="12">
        <v>7</v>
      </c>
      <c r="P5" s="3">
        <v>4</v>
      </c>
      <c r="Q5" s="3" t="s">
        <v>31</v>
      </c>
      <c r="R5" s="3">
        <f t="shared" ref="R5:R14" si="4">SUMIFS(K:K,D:D,Q5)+SUMIFS(K:K,E:E,Q5)</f>
        <v>11</v>
      </c>
      <c r="S5" s="3">
        <f t="shared" ref="S5:S13" si="5">SUMIFS(L:L,D:D,Q5)+SUMIFS(L:L,E:E,Q5)</f>
        <v>3</v>
      </c>
    </row>
    <row r="6" spans="1:19" ht="16.5" thickBot="1">
      <c r="A6" t="str">
        <f t="shared" si="0"/>
        <v>HC Imperators Třinec_HC Hrádek</v>
      </c>
      <c r="B6" s="104"/>
      <c r="C6" s="51">
        <v>5</v>
      </c>
      <c r="D6" s="52" t="str">
        <f>VLOOKUP(M6,Tabulka1[[Kod]:[sd]],2,0)</f>
        <v>HC Imperators Třinec</v>
      </c>
      <c r="E6" s="94" t="str">
        <f>VLOOKUP(N6,Tabulka1[[Kod]:[sd]],2,0)</f>
        <v>HC Hrádek</v>
      </c>
      <c r="F6" s="53" t="s">
        <v>29</v>
      </c>
      <c r="G6" s="54">
        <v>43354</v>
      </c>
      <c r="H6" s="80" t="s">
        <v>42</v>
      </c>
      <c r="I6" s="18">
        <v>0.84375</v>
      </c>
      <c r="J6" s="56" t="str">
        <f t="shared" si="1"/>
        <v/>
      </c>
      <c r="K6" s="22">
        <f t="shared" si="2"/>
        <v>0</v>
      </c>
      <c r="L6" s="79">
        <f t="shared" ref="L6:L69" si="6">IF(H6=$S$2,1,0)</f>
        <v>0</v>
      </c>
      <c r="M6" s="12">
        <v>5</v>
      </c>
      <c r="N6" s="12">
        <v>6</v>
      </c>
      <c r="O6" s="23"/>
      <c r="P6" s="3">
        <v>8</v>
      </c>
      <c r="Q6" s="3" t="s">
        <v>30</v>
      </c>
      <c r="R6" s="3">
        <f t="shared" si="4"/>
        <v>10</v>
      </c>
      <c r="S6" s="3">
        <f t="shared" si="5"/>
        <v>4</v>
      </c>
    </row>
    <row r="7" spans="1:19" ht="16.5" thickBot="1">
      <c r="A7" t="str">
        <f t="shared" si="0"/>
        <v>HC Dynamo Mosty_HC Hrádek</v>
      </c>
      <c r="B7" s="105" t="s">
        <v>12</v>
      </c>
      <c r="C7" s="24">
        <v>1</v>
      </c>
      <c r="D7" s="57" t="str">
        <f>VLOOKUP(M7,Tabulka1[[Kod]:[sd]],2,0)</f>
        <v>HC Dynamo Mosty</v>
      </c>
      <c r="E7" s="95" t="str">
        <f>VLOOKUP(N7,Tabulka1[[Kod]:[sd]],2,0)</f>
        <v>HC Hrádek</v>
      </c>
      <c r="F7" s="58" t="s">
        <v>29</v>
      </c>
      <c r="G7" s="25">
        <v>43360</v>
      </c>
      <c r="H7" s="25" t="s">
        <v>43</v>
      </c>
      <c r="I7" s="26">
        <v>0.89583333333333337</v>
      </c>
      <c r="J7" s="27" t="str">
        <f t="shared" si="1"/>
        <v>HC Dynamo Mosty</v>
      </c>
      <c r="K7" s="72">
        <f t="shared" si="2"/>
        <v>1</v>
      </c>
      <c r="L7" s="84">
        <f t="shared" si="6"/>
        <v>1</v>
      </c>
      <c r="M7" s="29">
        <v>10</v>
      </c>
      <c r="N7" s="29">
        <v>6</v>
      </c>
      <c r="O7" s="23"/>
      <c r="P7" s="3">
        <v>2</v>
      </c>
      <c r="Q7" s="3" t="s">
        <v>32</v>
      </c>
      <c r="R7" s="3">
        <f t="shared" si="4"/>
        <v>11</v>
      </c>
      <c r="S7" s="3">
        <f t="shared" si="5"/>
        <v>4</v>
      </c>
    </row>
    <row r="8" spans="1:19" ht="16.5" thickBot="1">
      <c r="A8" t="str">
        <f t="shared" si="0"/>
        <v>HC Nebory "B"_HC Imperators Třinec</v>
      </c>
      <c r="B8" s="105"/>
      <c r="C8" s="30">
        <v>2</v>
      </c>
      <c r="D8" s="31" t="str">
        <f>VLOOKUP(M8,Tabulka1[[Kod]:[sd]],2,0)</f>
        <v>HC Nebory "B"</v>
      </c>
      <c r="E8" s="96" t="str">
        <f>VLOOKUP(N8,Tabulka1[[Kod]:[sd]],2,0)</f>
        <v>HC Imperators Třinec</v>
      </c>
      <c r="F8" s="32" t="s">
        <v>29</v>
      </c>
      <c r="G8" s="33">
        <v>43361</v>
      </c>
      <c r="H8" s="33" t="s">
        <v>42</v>
      </c>
      <c r="I8" s="34">
        <v>0.84375</v>
      </c>
      <c r="J8" s="35" t="str">
        <f t="shared" si="1"/>
        <v/>
      </c>
      <c r="K8" s="73">
        <f t="shared" si="2"/>
        <v>0</v>
      </c>
      <c r="L8" s="85">
        <f t="shared" si="6"/>
        <v>0</v>
      </c>
      <c r="M8" s="29">
        <v>7</v>
      </c>
      <c r="N8" s="29">
        <v>5</v>
      </c>
      <c r="P8" s="3">
        <v>3</v>
      </c>
      <c r="Q8" s="3" t="s">
        <v>33</v>
      </c>
      <c r="R8" s="3">
        <f t="shared" si="4"/>
        <v>11</v>
      </c>
      <c r="S8" s="3">
        <f t="shared" si="5"/>
        <v>4</v>
      </c>
    </row>
    <row r="9" spans="1:19" ht="16.5" thickBot="1">
      <c r="A9" t="str">
        <f t="shared" si="0"/>
        <v xml:space="preserve"> HC Technici Střítež_HC Buldogs Hradiště</v>
      </c>
      <c r="B9" s="105"/>
      <c r="C9" s="30">
        <v>3</v>
      </c>
      <c r="D9" s="31" t="str">
        <f>VLOOKUP(M9,Tabulka1[[Kod]:[sd]],2,0)</f>
        <v xml:space="preserve"> HC Technici Střítež</v>
      </c>
      <c r="E9" s="96" t="str">
        <f>VLOOKUP(N9,Tabulka1[[Kod]:[sd]],2,0)</f>
        <v>HC Buldogs Hradiště</v>
      </c>
      <c r="F9" s="32" t="s">
        <v>29</v>
      </c>
      <c r="G9" s="33">
        <v>43363</v>
      </c>
      <c r="H9" s="33" t="s">
        <v>41</v>
      </c>
      <c r="I9" s="34">
        <v>0.84375</v>
      </c>
      <c r="J9" s="35" t="str">
        <f t="shared" si="1"/>
        <v/>
      </c>
      <c r="K9" s="73">
        <f t="shared" si="2"/>
        <v>0</v>
      </c>
      <c r="L9" s="85">
        <f t="shared" si="6"/>
        <v>0</v>
      </c>
      <c r="M9" s="29">
        <v>8</v>
      </c>
      <c r="N9" s="29">
        <v>4</v>
      </c>
      <c r="P9" s="3">
        <v>5</v>
      </c>
      <c r="Q9" s="3" t="s">
        <v>34</v>
      </c>
      <c r="R9" s="3">
        <f t="shared" si="4"/>
        <v>11</v>
      </c>
      <c r="S9" s="3">
        <f t="shared" si="5"/>
        <v>3</v>
      </c>
    </row>
    <row r="10" spans="1:19" ht="16.5" thickBot="1">
      <c r="A10" t="str">
        <f t="shared" si="0"/>
        <v>CJHT Czarne Pantery_HC Torpedo Havířov</v>
      </c>
      <c r="B10" s="105"/>
      <c r="C10" s="30">
        <v>4</v>
      </c>
      <c r="D10" s="31" t="str">
        <f>VLOOKUP(M10,Tabulka1[[Kod]:[sd]],2,0)</f>
        <v>CJHT Czarne Pantery</v>
      </c>
      <c r="E10" s="96" t="str">
        <f>VLOOKUP(N10,Tabulka1[[Kod]:[sd]],2,0)</f>
        <v>HC Torpedo Havířov</v>
      </c>
      <c r="F10" s="32" t="s">
        <v>29</v>
      </c>
      <c r="G10" s="33">
        <v>43361</v>
      </c>
      <c r="H10" s="33" t="s">
        <v>42</v>
      </c>
      <c r="I10" s="34">
        <v>0.89583333333333337</v>
      </c>
      <c r="J10" s="35" t="str">
        <f t="shared" si="1"/>
        <v/>
      </c>
      <c r="K10" s="73">
        <f t="shared" si="2"/>
        <v>1</v>
      </c>
      <c r="L10" s="85">
        <f t="shared" si="6"/>
        <v>0</v>
      </c>
      <c r="M10" s="29">
        <v>9</v>
      </c>
      <c r="N10" s="29">
        <v>3</v>
      </c>
      <c r="P10" s="3">
        <v>6</v>
      </c>
      <c r="Q10" s="3" t="s">
        <v>35</v>
      </c>
      <c r="R10" s="3">
        <f t="shared" si="4"/>
        <v>11</v>
      </c>
      <c r="S10" s="3">
        <f t="shared" si="5"/>
        <v>4</v>
      </c>
    </row>
    <row r="11" spans="1:19" ht="16.5" thickBot="1">
      <c r="A11" t="str">
        <f t="shared" si="0"/>
        <v>HC Monsters Ostrava_HC Kozubová</v>
      </c>
      <c r="B11" s="105"/>
      <c r="C11" s="37">
        <v>5</v>
      </c>
      <c r="D11" s="38" t="str">
        <f>VLOOKUP(M11,Tabulka1[[Kod]:[sd]],2,0)</f>
        <v>HC Monsters Ostrava</v>
      </c>
      <c r="E11" s="97" t="str">
        <f>VLOOKUP(N11,Tabulka1[[Kod]:[sd]],2,0)</f>
        <v>HC Kozubová</v>
      </c>
      <c r="F11" s="32" t="s">
        <v>29</v>
      </c>
      <c r="G11" s="40">
        <v>43363</v>
      </c>
      <c r="H11" s="40" t="s">
        <v>41</v>
      </c>
      <c r="I11" s="41">
        <v>0.89583333333333337</v>
      </c>
      <c r="J11" s="42" t="str">
        <f t="shared" si="1"/>
        <v/>
      </c>
      <c r="K11" s="74">
        <f t="shared" si="2"/>
        <v>1</v>
      </c>
      <c r="L11" s="86">
        <f t="shared" si="6"/>
        <v>0</v>
      </c>
      <c r="M11" s="29">
        <v>1</v>
      </c>
      <c r="N11" s="29">
        <v>2</v>
      </c>
      <c r="P11" s="3">
        <v>1</v>
      </c>
      <c r="Q11" s="3" t="s">
        <v>36</v>
      </c>
      <c r="R11" s="3">
        <f t="shared" si="4"/>
        <v>11</v>
      </c>
      <c r="S11" s="3">
        <f t="shared" si="5"/>
        <v>4</v>
      </c>
    </row>
    <row r="12" spans="1:19" ht="16.5" thickBot="1">
      <c r="A12" t="str">
        <f t="shared" si="0"/>
        <v>HC Kozubová_HC Dynamo Mosty</v>
      </c>
      <c r="B12" s="104" t="s">
        <v>13</v>
      </c>
      <c r="C12" s="44">
        <v>1</v>
      </c>
      <c r="D12" s="45" t="str">
        <f>VLOOKUP(M12,Tabulka1[[Kod]:[sd]],2,0)</f>
        <v>HC Kozubová</v>
      </c>
      <c r="E12" s="92" t="str">
        <f>VLOOKUP(N12,Tabulka1[[Kod]:[sd]],2,0)</f>
        <v>HC Dynamo Mosty</v>
      </c>
      <c r="F12" s="46" t="s">
        <v>29</v>
      </c>
      <c r="G12" s="47">
        <v>43370</v>
      </c>
      <c r="H12" s="47" t="s">
        <v>41</v>
      </c>
      <c r="I12" s="48">
        <v>0.84375</v>
      </c>
      <c r="J12" s="49" t="str">
        <f t="shared" si="1"/>
        <v>HC Dynamo Mosty</v>
      </c>
      <c r="K12" s="11">
        <f t="shared" si="2"/>
        <v>0</v>
      </c>
      <c r="L12" s="77">
        <f t="shared" si="6"/>
        <v>0</v>
      </c>
      <c r="M12" s="12">
        <v>2</v>
      </c>
      <c r="N12" s="12">
        <v>10</v>
      </c>
      <c r="P12" s="3">
        <v>9</v>
      </c>
      <c r="Q12" s="3" t="s">
        <v>37</v>
      </c>
      <c r="R12" s="3">
        <f t="shared" si="4"/>
        <v>10</v>
      </c>
      <c r="S12" s="3">
        <f t="shared" si="5"/>
        <v>3</v>
      </c>
    </row>
    <row r="13" spans="1:19" ht="16.5" thickBot="1">
      <c r="A13" t="str">
        <f t="shared" si="0"/>
        <v>HC Torpedo Havířov_HC Monsters Ostrava</v>
      </c>
      <c r="B13" s="104"/>
      <c r="C13" s="15">
        <v>2</v>
      </c>
      <c r="D13" s="20" t="str">
        <f>VLOOKUP(M13,Tabulka1[[Kod]:[sd]],2,0)</f>
        <v>HC Torpedo Havířov</v>
      </c>
      <c r="E13" s="93" t="str">
        <f>VLOOKUP(N13,Tabulka1[[Kod]:[sd]],2,0)</f>
        <v>HC Monsters Ostrava</v>
      </c>
      <c r="F13" s="16" t="s">
        <v>29</v>
      </c>
      <c r="G13" s="17">
        <v>43368</v>
      </c>
      <c r="H13" s="17" t="s">
        <v>42</v>
      </c>
      <c r="I13" s="18">
        <v>0.84375</v>
      </c>
      <c r="J13" s="50" t="str">
        <f t="shared" si="1"/>
        <v/>
      </c>
      <c r="K13" s="19">
        <f t="shared" si="2"/>
        <v>0</v>
      </c>
      <c r="L13" s="78">
        <f t="shared" si="6"/>
        <v>0</v>
      </c>
      <c r="M13" s="12">
        <v>3</v>
      </c>
      <c r="N13" s="12">
        <v>1</v>
      </c>
      <c r="O13" s="23"/>
      <c r="P13" s="3">
        <v>10</v>
      </c>
      <c r="Q13" s="3" t="s">
        <v>38</v>
      </c>
      <c r="R13" s="3">
        <f t="shared" si="4"/>
        <v>11</v>
      </c>
      <c r="S13" s="3">
        <f t="shared" si="5"/>
        <v>3</v>
      </c>
    </row>
    <row r="14" spans="1:19" ht="16.5" thickBot="1">
      <c r="A14" t="str">
        <f t="shared" si="0"/>
        <v>HC Buldogs Hradiště_CJHT Czarne Pantery</v>
      </c>
      <c r="B14" s="104"/>
      <c r="C14" s="15">
        <v>3</v>
      </c>
      <c r="D14" s="20" t="str">
        <f>VLOOKUP(M14,Tabulka1[[Kod]:[sd]],2,0)</f>
        <v>HC Buldogs Hradiště</v>
      </c>
      <c r="E14" s="93" t="str">
        <f>VLOOKUP(N14,Tabulka1[[Kod]:[sd]],2,0)</f>
        <v>CJHT Czarne Pantery</v>
      </c>
      <c r="F14" s="75" t="s">
        <v>29</v>
      </c>
      <c r="G14" s="17">
        <v>43733</v>
      </c>
      <c r="H14" s="17" t="s">
        <v>42</v>
      </c>
      <c r="I14" s="18">
        <v>0.89583333333333337</v>
      </c>
      <c r="J14" s="50" t="str">
        <f t="shared" si="1"/>
        <v/>
      </c>
      <c r="K14" s="19">
        <f t="shared" si="2"/>
        <v>1</v>
      </c>
      <c r="L14" s="78">
        <f t="shared" si="6"/>
        <v>0</v>
      </c>
      <c r="M14" s="12">
        <v>4</v>
      </c>
      <c r="N14" s="12">
        <v>9</v>
      </c>
      <c r="P14" s="3">
        <v>7</v>
      </c>
      <c r="Q14" s="3" t="s">
        <v>39</v>
      </c>
      <c r="R14" s="3">
        <f t="shared" si="4"/>
        <v>11</v>
      </c>
      <c r="S14" s="3">
        <f>SUMIFS(L:L,D:D,Q14)+SUMIFS(L:L,E:E,Q14)</f>
        <v>4</v>
      </c>
    </row>
    <row r="15" spans="1:19" ht="16.5" thickBot="1">
      <c r="A15" t="str">
        <f t="shared" si="0"/>
        <v>HC Imperators Třinec_ HC Technici Střítež</v>
      </c>
      <c r="B15" s="104"/>
      <c r="C15" s="15">
        <v>4</v>
      </c>
      <c r="D15" s="20" t="str">
        <f>VLOOKUP(M15,Tabulka1[[Kod]:[sd]],2,0)</f>
        <v>HC Imperators Třinec</v>
      </c>
      <c r="E15" s="93" t="str">
        <f>VLOOKUP(N15,Tabulka1[[Kod]:[sd]],2,0)</f>
        <v xml:space="preserve"> HC Technici Střítež</v>
      </c>
      <c r="F15" s="16" t="s">
        <v>29</v>
      </c>
      <c r="G15" s="17">
        <v>43367</v>
      </c>
      <c r="H15" s="17" t="s">
        <v>43</v>
      </c>
      <c r="I15" s="18">
        <v>0.89583333333333337</v>
      </c>
      <c r="J15" s="50" t="str">
        <f t="shared" si="1"/>
        <v/>
      </c>
      <c r="K15" s="19">
        <f t="shared" si="2"/>
        <v>1</v>
      </c>
      <c r="L15" s="78">
        <f t="shared" si="6"/>
        <v>1</v>
      </c>
      <c r="M15" s="12">
        <v>5</v>
      </c>
      <c r="N15" s="12">
        <v>8</v>
      </c>
      <c r="P15" s="90"/>
      <c r="Q15" s="90"/>
      <c r="R15" s="90"/>
      <c r="S15" s="89"/>
    </row>
    <row r="16" spans="1:19" ht="16.5" thickBot="1">
      <c r="A16" t="str">
        <f t="shared" si="0"/>
        <v>HC Hrádek_HC Nebory "B"</v>
      </c>
      <c r="B16" s="104"/>
      <c r="C16" s="51">
        <v>5</v>
      </c>
      <c r="D16" s="52" t="str">
        <f>VLOOKUP(M16,Tabulka1[[Kod]:[sd]],2,0)</f>
        <v>HC Hrádek</v>
      </c>
      <c r="E16" s="94" t="str">
        <f>VLOOKUP(N16,Tabulka1[[Kod]:[sd]],2,0)</f>
        <v>HC Nebory "B"</v>
      </c>
      <c r="F16" s="53" t="s">
        <v>29</v>
      </c>
      <c r="G16" s="54">
        <v>43370</v>
      </c>
      <c r="H16" s="54" t="s">
        <v>41</v>
      </c>
      <c r="I16" s="55">
        <v>0.89583333333333337</v>
      </c>
      <c r="J16" s="56" t="str">
        <f t="shared" si="1"/>
        <v/>
      </c>
      <c r="K16" s="19">
        <f t="shared" si="2"/>
        <v>1</v>
      </c>
      <c r="L16" s="79">
        <f t="shared" si="6"/>
        <v>0</v>
      </c>
      <c r="M16" s="12">
        <v>6</v>
      </c>
      <c r="N16" s="12">
        <v>7</v>
      </c>
    </row>
    <row r="17" spans="1:17" ht="16.5" thickBot="1">
      <c r="A17" t="str">
        <f t="shared" si="0"/>
        <v>HC Dynamo Mosty_HC Nebory "B"</v>
      </c>
      <c r="B17" s="105" t="s">
        <v>14</v>
      </c>
      <c r="C17" s="24">
        <v>1</v>
      </c>
      <c r="D17" s="57" t="str">
        <f>VLOOKUP(M17,Tabulka1[[Kod]:[sd]],2,0)</f>
        <v>HC Dynamo Mosty</v>
      </c>
      <c r="E17" s="95" t="str">
        <f>VLOOKUP(N17,Tabulka1[[Kod]:[sd]],2,0)</f>
        <v>HC Nebory "B"</v>
      </c>
      <c r="F17" s="58" t="s">
        <v>29</v>
      </c>
      <c r="G17" s="70">
        <v>43375</v>
      </c>
      <c r="H17" s="70" t="s">
        <v>42</v>
      </c>
      <c r="I17" s="26">
        <v>0.84375</v>
      </c>
      <c r="J17" s="59" t="str">
        <f t="shared" si="1"/>
        <v>HC Dynamo Mosty</v>
      </c>
      <c r="K17" s="28">
        <f t="shared" si="2"/>
        <v>0</v>
      </c>
      <c r="L17" s="84">
        <f t="shared" si="6"/>
        <v>0</v>
      </c>
      <c r="M17" s="29">
        <v>10</v>
      </c>
      <c r="N17" s="29">
        <v>7</v>
      </c>
    </row>
    <row r="18" spans="1:17" ht="16.5" thickBot="1">
      <c r="A18" t="str">
        <f t="shared" si="0"/>
        <v xml:space="preserve"> HC Technici Střítež_HC Hrádek</v>
      </c>
      <c r="B18" s="105"/>
      <c r="C18" s="30">
        <v>2</v>
      </c>
      <c r="D18" s="31" t="str">
        <f>VLOOKUP(M18,Tabulka1[[Kod]:[sd]],2,0)</f>
        <v xml:space="preserve"> HC Technici Střítež</v>
      </c>
      <c r="E18" s="96" t="str">
        <f>VLOOKUP(N18,Tabulka1[[Kod]:[sd]],2,0)</f>
        <v>HC Hrádek</v>
      </c>
      <c r="F18" s="68" t="s">
        <v>29</v>
      </c>
      <c r="G18" s="33">
        <v>43377</v>
      </c>
      <c r="H18" s="81" t="s">
        <v>41</v>
      </c>
      <c r="I18" s="69">
        <v>0.84375</v>
      </c>
      <c r="J18" s="60" t="str">
        <f t="shared" si="1"/>
        <v/>
      </c>
      <c r="K18" s="36">
        <f t="shared" si="2"/>
        <v>0</v>
      </c>
      <c r="L18" s="85">
        <f t="shared" si="6"/>
        <v>0</v>
      </c>
      <c r="M18" s="29">
        <v>8</v>
      </c>
      <c r="N18" s="29">
        <v>6</v>
      </c>
    </row>
    <row r="19" spans="1:17" ht="16.5" thickBot="1">
      <c r="A19" t="str">
        <f t="shared" si="0"/>
        <v>CJHT Czarne Pantery_HC Imperators Třinec</v>
      </c>
      <c r="B19" s="105"/>
      <c r="C19" s="30">
        <v>3</v>
      </c>
      <c r="D19" s="31" t="str">
        <f>VLOOKUP(M19,Tabulka1[[Kod]:[sd]],2,0)</f>
        <v>CJHT Czarne Pantery</v>
      </c>
      <c r="E19" s="96" t="str">
        <f>VLOOKUP(N19,Tabulka1[[Kod]:[sd]],2,0)</f>
        <v>HC Imperators Třinec</v>
      </c>
      <c r="F19" s="32" t="s">
        <v>29</v>
      </c>
      <c r="G19" s="71">
        <v>43375</v>
      </c>
      <c r="H19" s="71" t="s">
        <v>42</v>
      </c>
      <c r="I19" s="34">
        <v>0.89583333333333337</v>
      </c>
      <c r="J19" s="60" t="str">
        <f t="shared" si="1"/>
        <v/>
      </c>
      <c r="K19" s="36">
        <f t="shared" si="2"/>
        <v>1</v>
      </c>
      <c r="L19" s="85">
        <f t="shared" si="6"/>
        <v>0</v>
      </c>
      <c r="M19" s="29">
        <v>9</v>
      </c>
      <c r="N19" s="29">
        <v>5</v>
      </c>
      <c r="O19" s="23"/>
    </row>
    <row r="20" spans="1:17" ht="16.5" thickBot="1">
      <c r="A20" t="str">
        <f t="shared" si="0"/>
        <v>HC Monsters Ostrava_HC Buldogs Hradiště</v>
      </c>
      <c r="B20" s="105"/>
      <c r="C20" s="30">
        <v>4</v>
      </c>
      <c r="D20" s="31" t="str">
        <f>VLOOKUP(M20,Tabulka1[[Kod]:[sd]],2,0)</f>
        <v>HC Monsters Ostrava</v>
      </c>
      <c r="E20" s="96" t="str">
        <f>VLOOKUP(N20,Tabulka1[[Kod]:[sd]],2,0)</f>
        <v>HC Buldogs Hradiště</v>
      </c>
      <c r="F20" s="32" t="s">
        <v>29</v>
      </c>
      <c r="G20" s="33">
        <v>43377</v>
      </c>
      <c r="H20" s="33" t="s">
        <v>41</v>
      </c>
      <c r="I20" s="34">
        <v>0.89583333333333337</v>
      </c>
      <c r="J20" s="60" t="str">
        <f t="shared" si="1"/>
        <v/>
      </c>
      <c r="K20" s="36">
        <f t="shared" si="2"/>
        <v>1</v>
      </c>
      <c r="L20" s="85">
        <f t="shared" si="6"/>
        <v>0</v>
      </c>
      <c r="M20" s="29">
        <v>1</v>
      </c>
      <c r="N20" s="29">
        <v>4</v>
      </c>
      <c r="P20" s="12"/>
    </row>
    <row r="21" spans="1:17" ht="16.5" thickBot="1">
      <c r="A21" t="str">
        <f t="shared" si="0"/>
        <v>HC Kozubová_HC Torpedo Havířov</v>
      </c>
      <c r="B21" s="105"/>
      <c r="C21" s="37">
        <v>5</v>
      </c>
      <c r="D21" s="38" t="str">
        <f>VLOOKUP(M21,Tabulka1[[Kod]:[sd]],2,0)</f>
        <v>HC Kozubová</v>
      </c>
      <c r="E21" s="97" t="str">
        <f>VLOOKUP(N21,Tabulka1[[Kod]:[sd]],2,0)</f>
        <v>HC Torpedo Havířov</v>
      </c>
      <c r="F21" s="32" t="s">
        <v>29</v>
      </c>
      <c r="G21" s="40">
        <v>43374</v>
      </c>
      <c r="H21" s="40" t="s">
        <v>43</v>
      </c>
      <c r="I21" s="41">
        <v>0.89583333333333337</v>
      </c>
      <c r="J21" s="61" t="str">
        <f t="shared" si="1"/>
        <v/>
      </c>
      <c r="K21" s="36">
        <f t="shared" si="2"/>
        <v>1</v>
      </c>
      <c r="L21" s="86">
        <f t="shared" si="6"/>
        <v>1</v>
      </c>
      <c r="M21" s="29">
        <v>2</v>
      </c>
      <c r="N21" s="29">
        <v>3</v>
      </c>
      <c r="P21" s="12"/>
      <c r="Q21" s="12"/>
    </row>
    <row r="22" spans="1:17" ht="16.5" thickBot="1">
      <c r="A22" t="str">
        <f t="shared" si="0"/>
        <v>HC Torpedo Havířov_HC Dynamo Mosty</v>
      </c>
      <c r="B22" s="106" t="s">
        <v>15</v>
      </c>
      <c r="C22" s="6">
        <v>1</v>
      </c>
      <c r="D22" s="7" t="str">
        <f>VLOOKUP(M22,Tabulka1[[Kod]:[sd]],2,0)</f>
        <v>HC Torpedo Havířov</v>
      </c>
      <c r="E22" s="98" t="str">
        <f>VLOOKUP(N22,Tabulka1[[Kod]:[sd]],2,0)</f>
        <v>HC Dynamo Mosty</v>
      </c>
      <c r="F22" s="8" t="s">
        <v>29</v>
      </c>
      <c r="G22" s="9">
        <v>43384</v>
      </c>
      <c r="H22" s="9" t="s">
        <v>41</v>
      </c>
      <c r="I22" s="10">
        <v>0.89583333333333337</v>
      </c>
      <c r="J22" s="62" t="str">
        <f t="shared" si="1"/>
        <v>HC Dynamo Mosty</v>
      </c>
      <c r="K22" s="11">
        <f t="shared" si="2"/>
        <v>1</v>
      </c>
      <c r="L22" s="77">
        <f t="shared" si="6"/>
        <v>0</v>
      </c>
      <c r="M22" s="12">
        <v>3</v>
      </c>
      <c r="N22" s="12">
        <v>10</v>
      </c>
      <c r="P22" s="12"/>
      <c r="Q22" s="63"/>
    </row>
    <row r="23" spans="1:17" ht="16.5" thickBot="1">
      <c r="A23" t="str">
        <f t="shared" si="0"/>
        <v>HC Buldogs Hradiště_HC Kozubová</v>
      </c>
      <c r="B23" s="106"/>
      <c r="C23" s="15">
        <v>2</v>
      </c>
      <c r="D23" s="20" t="str">
        <f>VLOOKUP(M23,Tabulka1[[Kod]:[sd]],2,0)</f>
        <v>HC Buldogs Hradiště</v>
      </c>
      <c r="E23" s="93" t="str">
        <f>VLOOKUP(N23,Tabulka1[[Kod]:[sd]],2,0)</f>
        <v>HC Kozubová</v>
      </c>
      <c r="F23" s="16" t="s">
        <v>29</v>
      </c>
      <c r="G23" s="17">
        <v>43382</v>
      </c>
      <c r="H23" s="17" t="s">
        <v>42</v>
      </c>
      <c r="I23" s="18">
        <v>0.89583333333333337</v>
      </c>
      <c r="J23" s="50" t="str">
        <f t="shared" si="1"/>
        <v/>
      </c>
      <c r="K23" s="19">
        <f t="shared" si="2"/>
        <v>1</v>
      </c>
      <c r="L23" s="78">
        <f t="shared" si="6"/>
        <v>0</v>
      </c>
      <c r="M23" s="12">
        <v>4</v>
      </c>
      <c r="N23" s="12">
        <v>2</v>
      </c>
      <c r="O23" s="23"/>
      <c r="P23" s="12"/>
      <c r="Q23" s="12"/>
    </row>
    <row r="24" spans="1:17" ht="16.5" thickBot="1">
      <c r="A24" t="str">
        <f t="shared" si="0"/>
        <v>HC Imperators Třinec_HC Monsters Ostrava</v>
      </c>
      <c r="B24" s="106"/>
      <c r="C24" s="15">
        <v>3</v>
      </c>
      <c r="D24" s="20" t="str">
        <f>VLOOKUP(M24,Tabulka1[[Kod]:[sd]],2,0)</f>
        <v>HC Imperators Třinec</v>
      </c>
      <c r="E24" s="93" t="str">
        <f>VLOOKUP(N24,Tabulka1[[Kod]:[sd]],2,0)</f>
        <v>HC Monsters Ostrava</v>
      </c>
      <c r="F24" s="75" t="s">
        <v>29</v>
      </c>
      <c r="G24" s="17">
        <v>43382</v>
      </c>
      <c r="H24" s="17" t="s">
        <v>42</v>
      </c>
      <c r="I24" s="18">
        <v>0.84375</v>
      </c>
      <c r="J24" s="50" t="str">
        <f t="shared" si="1"/>
        <v/>
      </c>
      <c r="K24" s="19">
        <f t="shared" si="2"/>
        <v>0</v>
      </c>
      <c r="L24" s="78">
        <f t="shared" si="6"/>
        <v>0</v>
      </c>
      <c r="M24" s="12">
        <v>5</v>
      </c>
      <c r="N24" s="12">
        <v>1</v>
      </c>
      <c r="P24" s="12"/>
      <c r="Q24" s="12"/>
    </row>
    <row r="25" spans="1:17" ht="16.5" thickBot="1">
      <c r="A25" t="str">
        <f t="shared" si="0"/>
        <v>HC Hrádek_CJHT Czarne Pantery</v>
      </c>
      <c r="B25" s="106"/>
      <c r="C25" s="15">
        <v>4</v>
      </c>
      <c r="D25" s="20" t="str">
        <f>VLOOKUP(M25,Tabulka1[[Kod]:[sd]],2,0)</f>
        <v>HC Hrádek</v>
      </c>
      <c r="E25" s="93" t="str">
        <f>VLOOKUP(N25,Tabulka1[[Kod]:[sd]],2,0)</f>
        <v>CJHT Czarne Pantery</v>
      </c>
      <c r="F25" s="16" t="s">
        <v>29</v>
      </c>
      <c r="G25" s="17">
        <v>43381</v>
      </c>
      <c r="H25" s="17" t="s">
        <v>43</v>
      </c>
      <c r="I25" s="18">
        <v>0.89583333333333337</v>
      </c>
      <c r="J25" s="50" t="str">
        <f t="shared" si="1"/>
        <v/>
      </c>
      <c r="K25" s="19">
        <f t="shared" si="2"/>
        <v>1</v>
      </c>
      <c r="L25" s="78">
        <f t="shared" si="6"/>
        <v>1</v>
      </c>
      <c r="M25" s="12">
        <v>6</v>
      </c>
      <c r="N25" s="12">
        <v>9</v>
      </c>
      <c r="P25"/>
      <c r="Q25" s="12"/>
    </row>
    <row r="26" spans="1:17" ht="16.5" thickBot="1">
      <c r="A26" t="str">
        <f t="shared" si="0"/>
        <v>HC Nebory "B"_ HC Technici Střítež</v>
      </c>
      <c r="B26" s="106"/>
      <c r="C26" s="51">
        <v>5</v>
      </c>
      <c r="D26" s="52" t="str">
        <f>VLOOKUP(M26,Tabulka1[[Kod]:[sd]],2,0)</f>
        <v>HC Nebory "B"</v>
      </c>
      <c r="E26" s="94" t="str">
        <f>VLOOKUP(N26,Tabulka1[[Kod]:[sd]],2,0)</f>
        <v xml:space="preserve"> HC Technici Střítež</v>
      </c>
      <c r="F26" s="53" t="s">
        <v>29</v>
      </c>
      <c r="G26" s="54">
        <v>43384</v>
      </c>
      <c r="H26" s="54" t="s">
        <v>41</v>
      </c>
      <c r="I26" s="55">
        <v>0.84375</v>
      </c>
      <c r="J26" s="56" t="str">
        <f t="shared" si="1"/>
        <v/>
      </c>
      <c r="K26" s="22">
        <f t="shared" si="2"/>
        <v>0</v>
      </c>
      <c r="L26" s="79">
        <f t="shared" si="6"/>
        <v>0</v>
      </c>
      <c r="M26" s="12">
        <v>7</v>
      </c>
      <c r="N26" s="12">
        <v>8</v>
      </c>
      <c r="P26" s="12"/>
      <c r="Q26" s="12"/>
    </row>
    <row r="27" spans="1:17" ht="16.5" thickBot="1">
      <c r="A27" t="str">
        <f t="shared" si="0"/>
        <v>HC Dynamo Mosty_ HC Technici Střítež</v>
      </c>
      <c r="B27" s="105" t="s">
        <v>16</v>
      </c>
      <c r="C27" s="24">
        <v>1</v>
      </c>
      <c r="D27" s="57" t="str">
        <f>VLOOKUP(M27,Tabulka1[[Kod]:[sd]],2,0)</f>
        <v>HC Dynamo Mosty</v>
      </c>
      <c r="E27" s="95" t="str">
        <f>VLOOKUP(N27,Tabulka1[[Kod]:[sd]],2,0)</f>
        <v xml:space="preserve"> HC Technici Střítež</v>
      </c>
      <c r="F27" s="58" t="s">
        <v>29</v>
      </c>
      <c r="G27" s="25">
        <v>43388</v>
      </c>
      <c r="H27" s="25" t="s">
        <v>43</v>
      </c>
      <c r="I27" s="26">
        <v>0.89583333333333337</v>
      </c>
      <c r="J27" s="59" t="str">
        <f t="shared" si="1"/>
        <v>HC Dynamo Mosty</v>
      </c>
      <c r="K27" s="72">
        <f t="shared" si="2"/>
        <v>1</v>
      </c>
      <c r="L27" s="84">
        <f t="shared" si="6"/>
        <v>1</v>
      </c>
      <c r="M27" s="29">
        <v>10</v>
      </c>
      <c r="N27" s="29">
        <v>8</v>
      </c>
      <c r="P27"/>
      <c r="Q27" s="12"/>
    </row>
    <row r="28" spans="1:17" ht="16.5" thickBot="1">
      <c r="A28" t="str">
        <f t="shared" si="0"/>
        <v>CJHT Czarne Pantery_HC Nebory "B"</v>
      </c>
      <c r="B28" s="105"/>
      <c r="C28" s="30">
        <v>2</v>
      </c>
      <c r="D28" s="31" t="str">
        <f>VLOOKUP(M28,Tabulka1[[Kod]:[sd]],2,0)</f>
        <v>CJHT Czarne Pantery</v>
      </c>
      <c r="E28" s="96" t="str">
        <f>VLOOKUP(N28,Tabulka1[[Kod]:[sd]],2,0)</f>
        <v>HC Nebory "B"</v>
      </c>
      <c r="F28" s="32" t="s">
        <v>29</v>
      </c>
      <c r="G28" s="33">
        <v>43389</v>
      </c>
      <c r="H28" s="33" t="s">
        <v>42</v>
      </c>
      <c r="I28" s="34">
        <v>0.89583333333333337</v>
      </c>
      <c r="J28" s="60" t="str">
        <f t="shared" si="1"/>
        <v/>
      </c>
      <c r="K28" s="82">
        <f t="shared" si="2"/>
        <v>1</v>
      </c>
      <c r="L28" s="85">
        <f t="shared" si="6"/>
        <v>0</v>
      </c>
      <c r="M28" s="29">
        <v>9</v>
      </c>
      <c r="N28" s="29">
        <v>7</v>
      </c>
      <c r="O28" s="23"/>
      <c r="P28" s="12"/>
      <c r="Q28" s="12"/>
    </row>
    <row r="29" spans="1:17" ht="16.5" thickBot="1">
      <c r="A29" t="str">
        <f t="shared" si="0"/>
        <v>HC Monsters Ostrava_HC Hrádek</v>
      </c>
      <c r="B29" s="105"/>
      <c r="C29" s="30">
        <v>3</v>
      </c>
      <c r="D29" s="31" t="str">
        <f>VLOOKUP(M29,Tabulka1[[Kod]:[sd]],2,0)</f>
        <v>HC Monsters Ostrava</v>
      </c>
      <c r="E29" s="96" t="str">
        <f>VLOOKUP(N29,Tabulka1[[Kod]:[sd]],2,0)</f>
        <v>HC Hrádek</v>
      </c>
      <c r="F29" s="32" t="s">
        <v>29</v>
      </c>
      <c r="G29" s="33">
        <v>43389</v>
      </c>
      <c r="H29" s="33" t="s">
        <v>42</v>
      </c>
      <c r="I29" s="34">
        <v>0.84375</v>
      </c>
      <c r="J29" s="60" t="str">
        <f t="shared" si="1"/>
        <v/>
      </c>
      <c r="K29" s="36">
        <f t="shared" si="2"/>
        <v>0</v>
      </c>
      <c r="L29" s="85">
        <f t="shared" si="6"/>
        <v>0</v>
      </c>
      <c r="M29" s="29">
        <v>1</v>
      </c>
      <c r="N29" s="29">
        <v>6</v>
      </c>
      <c r="P29" s="12"/>
      <c r="Q29" s="12"/>
    </row>
    <row r="30" spans="1:17" ht="16.5" thickBot="1">
      <c r="A30" t="str">
        <f t="shared" si="0"/>
        <v>HC Kozubová_HC Imperators Třinec</v>
      </c>
      <c r="B30" s="105"/>
      <c r="C30" s="30">
        <v>4</v>
      </c>
      <c r="D30" s="31" t="str">
        <f>VLOOKUP(M30,Tabulka1[[Kod]:[sd]],2,0)</f>
        <v>HC Kozubová</v>
      </c>
      <c r="E30" s="96" t="str">
        <f>VLOOKUP(N30,Tabulka1[[Kod]:[sd]],2,0)</f>
        <v>HC Imperators Třinec</v>
      </c>
      <c r="F30" s="32" t="s">
        <v>29</v>
      </c>
      <c r="G30" s="33">
        <v>43391</v>
      </c>
      <c r="H30" s="33" t="s">
        <v>41</v>
      </c>
      <c r="I30" s="34">
        <v>0.89583333333333337</v>
      </c>
      <c r="J30" s="60" t="str">
        <f t="shared" si="1"/>
        <v/>
      </c>
      <c r="K30" s="36">
        <f t="shared" si="2"/>
        <v>1</v>
      </c>
      <c r="L30" s="85">
        <f t="shared" si="6"/>
        <v>0</v>
      </c>
      <c r="M30" s="29">
        <v>2</v>
      </c>
      <c r="N30" s="29">
        <v>5</v>
      </c>
      <c r="P30" s="12"/>
      <c r="Q30" s="12"/>
    </row>
    <row r="31" spans="1:17" ht="16.5" thickBot="1">
      <c r="A31" t="str">
        <f t="shared" si="0"/>
        <v>HC Torpedo Havířov_HC Buldogs Hradiště</v>
      </c>
      <c r="B31" s="105"/>
      <c r="C31" s="37">
        <v>5</v>
      </c>
      <c r="D31" s="38" t="str">
        <f>VLOOKUP(M31,Tabulka1[[Kod]:[sd]],2,0)</f>
        <v>HC Torpedo Havířov</v>
      </c>
      <c r="E31" s="97" t="str">
        <f>VLOOKUP(N31,Tabulka1[[Kod]:[sd]],2,0)</f>
        <v>HC Buldogs Hradiště</v>
      </c>
      <c r="F31" s="39" t="s">
        <v>29</v>
      </c>
      <c r="G31" s="40">
        <v>43391</v>
      </c>
      <c r="H31" s="40" t="s">
        <v>41</v>
      </c>
      <c r="I31" s="41">
        <v>0.84375</v>
      </c>
      <c r="J31" s="61" t="str">
        <f t="shared" si="1"/>
        <v/>
      </c>
      <c r="K31" s="43">
        <f t="shared" si="2"/>
        <v>0</v>
      </c>
      <c r="L31" s="86">
        <f t="shared" si="6"/>
        <v>0</v>
      </c>
      <c r="M31" s="29">
        <v>3</v>
      </c>
      <c r="N31" s="29">
        <v>4</v>
      </c>
      <c r="P31" s="12"/>
      <c r="Q31" s="12"/>
    </row>
    <row r="32" spans="1:17" ht="16.5" thickBot="1">
      <c r="A32" t="str">
        <f t="shared" si="0"/>
        <v>HC Buldogs Hradiště_HC Dynamo Mosty</v>
      </c>
      <c r="B32" s="106" t="s">
        <v>17</v>
      </c>
      <c r="C32" s="6">
        <v>1</v>
      </c>
      <c r="D32" s="7" t="str">
        <f>VLOOKUP(M32,Tabulka1[[Kod]:[sd]],2,0)</f>
        <v>HC Buldogs Hradiště</v>
      </c>
      <c r="E32" s="98" t="str">
        <f>VLOOKUP(N32,Tabulka1[[Kod]:[sd]],2,0)</f>
        <v>HC Dynamo Mosty</v>
      </c>
      <c r="F32" s="75" t="s">
        <v>29</v>
      </c>
      <c r="G32" s="9">
        <v>43398</v>
      </c>
      <c r="H32" s="9" t="s">
        <v>41</v>
      </c>
      <c r="I32" s="10">
        <v>0.84375</v>
      </c>
      <c r="J32" s="62" t="str">
        <f t="shared" si="1"/>
        <v>HC Dynamo Mosty</v>
      </c>
      <c r="K32" s="77">
        <f t="shared" si="2"/>
        <v>0</v>
      </c>
      <c r="L32" s="77">
        <f t="shared" si="6"/>
        <v>0</v>
      </c>
      <c r="M32" s="12">
        <v>4</v>
      </c>
      <c r="N32" s="12">
        <v>10</v>
      </c>
      <c r="O32" s="23"/>
      <c r="P32" s="12"/>
      <c r="Q32" s="12"/>
    </row>
    <row r="33" spans="1:18" ht="16.5" thickBot="1">
      <c r="A33" t="str">
        <f t="shared" si="0"/>
        <v>HC Imperators Třinec_HC Torpedo Havířov</v>
      </c>
      <c r="B33" s="106"/>
      <c r="C33" s="15">
        <v>2</v>
      </c>
      <c r="D33" s="20" t="str">
        <f>VLOOKUP(M33,Tabulka1[[Kod]:[sd]],2,0)</f>
        <v>HC Imperators Třinec</v>
      </c>
      <c r="E33" s="93" t="str">
        <f>VLOOKUP(N33,Tabulka1[[Kod]:[sd]],2,0)</f>
        <v>HC Torpedo Havířov</v>
      </c>
      <c r="F33" s="16" t="s">
        <v>29</v>
      </c>
      <c r="G33" s="17">
        <v>43398</v>
      </c>
      <c r="H33" s="17" t="s">
        <v>41</v>
      </c>
      <c r="I33" s="18">
        <v>0.89583333333333337</v>
      </c>
      <c r="J33" s="50" t="str">
        <f t="shared" si="1"/>
        <v/>
      </c>
      <c r="K33" s="78">
        <f t="shared" si="2"/>
        <v>1</v>
      </c>
      <c r="L33" s="78">
        <f t="shared" si="6"/>
        <v>0</v>
      </c>
      <c r="M33" s="12">
        <v>5</v>
      </c>
      <c r="N33" s="12">
        <v>3</v>
      </c>
      <c r="P33" s="12"/>
      <c r="Q33" s="12"/>
    </row>
    <row r="34" spans="1:18" ht="16.5" thickBot="1">
      <c r="A34" t="str">
        <f t="shared" ref="A34:A65" si="7">D34&amp;"_"&amp;E34</f>
        <v>HC Hrádek_HC Kozubová</v>
      </c>
      <c r="B34" s="106"/>
      <c r="C34" s="15">
        <v>3</v>
      </c>
      <c r="D34" s="20" t="str">
        <f>VLOOKUP(M34,Tabulka1[[Kod]:[sd]],2,0)</f>
        <v>HC Hrádek</v>
      </c>
      <c r="E34" s="93" t="str">
        <f>VLOOKUP(N34,Tabulka1[[Kod]:[sd]],2,0)</f>
        <v>HC Kozubová</v>
      </c>
      <c r="F34" s="16" t="s">
        <v>29</v>
      </c>
      <c r="G34" s="17">
        <v>43396</v>
      </c>
      <c r="H34" s="17" t="s">
        <v>42</v>
      </c>
      <c r="I34" s="18">
        <v>0.89583333333333337</v>
      </c>
      <c r="J34" s="50" t="str">
        <f t="shared" ref="J34:J65" si="8">IF(OR(D34=$Q$2,E34=$Q$2),$Q$2,"")</f>
        <v/>
      </c>
      <c r="K34" s="78">
        <f t="shared" ref="K34:K65" si="9">IF(I34=$R$2,1,0)</f>
        <v>1</v>
      </c>
      <c r="L34" s="78">
        <f t="shared" si="6"/>
        <v>0</v>
      </c>
      <c r="M34" s="12">
        <v>6</v>
      </c>
      <c r="N34" s="12">
        <v>2</v>
      </c>
      <c r="P34" s="12"/>
      <c r="Q34" s="12"/>
    </row>
    <row r="35" spans="1:18" ht="16.5" thickBot="1">
      <c r="A35" t="str">
        <f t="shared" si="7"/>
        <v>HC Nebory "B"_HC Monsters Ostrava</v>
      </c>
      <c r="B35" s="106"/>
      <c r="C35" s="15">
        <v>4</v>
      </c>
      <c r="D35" s="20" t="str">
        <f>VLOOKUP(M35,Tabulka1[[Kod]:[sd]],2,0)</f>
        <v>HC Nebory "B"</v>
      </c>
      <c r="E35" s="93" t="str">
        <f>VLOOKUP(N35,Tabulka1[[Kod]:[sd]],2,0)</f>
        <v>HC Monsters Ostrava</v>
      </c>
      <c r="F35" s="16" t="s">
        <v>29</v>
      </c>
      <c r="G35" s="17">
        <v>43395</v>
      </c>
      <c r="H35" s="17" t="s">
        <v>43</v>
      </c>
      <c r="I35" s="18">
        <v>0.89583333333333337</v>
      </c>
      <c r="J35" s="50" t="str">
        <f t="shared" si="8"/>
        <v/>
      </c>
      <c r="K35" s="78">
        <f t="shared" si="9"/>
        <v>1</v>
      </c>
      <c r="L35" s="78">
        <f t="shared" si="6"/>
        <v>1</v>
      </c>
      <c r="M35" s="12">
        <v>7</v>
      </c>
      <c r="N35" s="12">
        <v>1</v>
      </c>
      <c r="P35" s="12"/>
      <c r="Q35" s="12"/>
    </row>
    <row r="36" spans="1:18" ht="16.5" thickBot="1">
      <c r="A36" t="str">
        <f t="shared" si="7"/>
        <v xml:space="preserve"> HC Technici Střítež_CJHT Czarne Pantery</v>
      </c>
      <c r="B36" s="106"/>
      <c r="C36" s="51">
        <v>5</v>
      </c>
      <c r="D36" s="52" t="str">
        <f>VLOOKUP(M36,Tabulka1[[Kod]:[sd]],2,0)</f>
        <v xml:space="preserve"> HC Technici Střítež</v>
      </c>
      <c r="E36" s="94" t="str">
        <f>VLOOKUP(N36,Tabulka1[[Kod]:[sd]],2,0)</f>
        <v>CJHT Czarne Pantery</v>
      </c>
      <c r="F36" s="53" t="s">
        <v>29</v>
      </c>
      <c r="G36" s="54">
        <v>43396</v>
      </c>
      <c r="H36" s="54" t="s">
        <v>42</v>
      </c>
      <c r="I36" s="55">
        <v>0.84375</v>
      </c>
      <c r="J36" s="56" t="str">
        <f t="shared" si="8"/>
        <v/>
      </c>
      <c r="K36" s="79">
        <f t="shared" si="9"/>
        <v>0</v>
      </c>
      <c r="L36" s="79">
        <f t="shared" si="6"/>
        <v>0</v>
      </c>
      <c r="M36" s="12">
        <v>8</v>
      </c>
      <c r="N36" s="12">
        <v>9</v>
      </c>
      <c r="P36" s="12"/>
      <c r="Q36" s="63"/>
    </row>
    <row r="37" spans="1:18" ht="16.5" thickBot="1">
      <c r="A37" t="str">
        <f t="shared" si="7"/>
        <v>HC Dynamo Mosty_CJHT Czarne Pantery</v>
      </c>
      <c r="B37" s="105" t="s">
        <v>18</v>
      </c>
      <c r="C37" s="24">
        <v>1</v>
      </c>
      <c r="D37" s="57" t="str">
        <f>VLOOKUP(M37,Tabulka1[[Kod]:[sd]],2,0)</f>
        <v>HC Dynamo Mosty</v>
      </c>
      <c r="E37" s="95" t="str">
        <f>VLOOKUP(N37,Tabulka1[[Kod]:[sd]],2,0)</f>
        <v>CJHT Czarne Pantery</v>
      </c>
      <c r="F37" s="32" t="s">
        <v>29</v>
      </c>
      <c r="G37" s="25">
        <v>43403</v>
      </c>
      <c r="H37" s="25" t="s">
        <v>42</v>
      </c>
      <c r="I37" s="26">
        <v>0.84375</v>
      </c>
      <c r="J37" s="59" t="str">
        <f t="shared" si="8"/>
        <v>HC Dynamo Mosty</v>
      </c>
      <c r="K37" s="76">
        <f t="shared" si="9"/>
        <v>0</v>
      </c>
      <c r="L37" s="84">
        <f t="shared" si="6"/>
        <v>0</v>
      </c>
      <c r="M37" s="29">
        <v>10</v>
      </c>
      <c r="N37" s="29">
        <v>9</v>
      </c>
      <c r="P37" s="12"/>
      <c r="Q37" s="12"/>
    </row>
    <row r="38" spans="1:18" ht="16.5" thickBot="1">
      <c r="A38" t="str">
        <f t="shared" si="7"/>
        <v>HC Monsters Ostrava_ HC Technici Střítež</v>
      </c>
      <c r="B38" s="105"/>
      <c r="C38" s="30">
        <v>2</v>
      </c>
      <c r="D38" s="31" t="str">
        <f>VLOOKUP(M38,Tabulka1[[Kod]:[sd]],2,0)</f>
        <v>HC Monsters Ostrava</v>
      </c>
      <c r="E38" s="96" t="str">
        <f>VLOOKUP(N38,Tabulka1[[Kod]:[sd]],2,0)</f>
        <v xml:space="preserve"> HC Technici Střítež</v>
      </c>
      <c r="F38" s="32" t="s">
        <v>29</v>
      </c>
      <c r="G38" s="33">
        <v>43403</v>
      </c>
      <c r="H38" s="33" t="s">
        <v>42</v>
      </c>
      <c r="I38" s="34">
        <v>0.89583333333333337</v>
      </c>
      <c r="J38" s="60" t="str">
        <f t="shared" si="8"/>
        <v/>
      </c>
      <c r="K38" s="36">
        <f t="shared" si="9"/>
        <v>1</v>
      </c>
      <c r="L38" s="85">
        <f t="shared" si="6"/>
        <v>0</v>
      </c>
      <c r="M38" s="29">
        <v>1</v>
      </c>
      <c r="N38" s="29">
        <v>8</v>
      </c>
      <c r="P38" s="12"/>
      <c r="Q38" s="12"/>
      <c r="R38" s="66"/>
    </row>
    <row r="39" spans="1:18" ht="16.5" thickBot="1">
      <c r="A39" t="str">
        <f t="shared" si="7"/>
        <v>HC Kozubová_HC Nebory "B"</v>
      </c>
      <c r="B39" s="105"/>
      <c r="C39" s="30">
        <v>3</v>
      </c>
      <c r="D39" s="31" t="str">
        <f>VLOOKUP(M39,Tabulka1[[Kod]:[sd]],2,0)</f>
        <v>HC Kozubová</v>
      </c>
      <c r="E39" s="96" t="str">
        <f>VLOOKUP(N39,Tabulka1[[Kod]:[sd]],2,0)</f>
        <v>HC Nebory "B"</v>
      </c>
      <c r="F39" s="32" t="s">
        <v>29</v>
      </c>
      <c r="G39" s="33">
        <v>43405</v>
      </c>
      <c r="H39" s="33" t="s">
        <v>41</v>
      </c>
      <c r="I39" s="34">
        <v>0.89583333333333337</v>
      </c>
      <c r="J39" s="60" t="str">
        <f t="shared" si="8"/>
        <v/>
      </c>
      <c r="K39" s="36">
        <f t="shared" si="9"/>
        <v>1</v>
      </c>
      <c r="L39" s="85">
        <f t="shared" si="6"/>
        <v>0</v>
      </c>
      <c r="M39" s="29">
        <v>2</v>
      </c>
      <c r="N39" s="29">
        <v>7</v>
      </c>
      <c r="O39" s="23"/>
      <c r="P39" s="12"/>
      <c r="Q39" s="12"/>
    </row>
    <row r="40" spans="1:18" ht="16.5" thickBot="1">
      <c r="A40" t="str">
        <f t="shared" si="7"/>
        <v>HC Torpedo Havířov_HC Hrádek</v>
      </c>
      <c r="B40" s="105"/>
      <c r="C40" s="30">
        <v>4</v>
      </c>
      <c r="D40" s="31" t="str">
        <f>VLOOKUP(M40,Tabulka1[[Kod]:[sd]],2,0)</f>
        <v>HC Torpedo Havířov</v>
      </c>
      <c r="E40" s="96" t="str">
        <f>VLOOKUP(N40,Tabulka1[[Kod]:[sd]],2,0)</f>
        <v>HC Hrádek</v>
      </c>
      <c r="F40" s="32" t="s">
        <v>29</v>
      </c>
      <c r="G40" s="33">
        <v>43405</v>
      </c>
      <c r="H40" s="33" t="s">
        <v>41</v>
      </c>
      <c r="I40" s="34">
        <v>0.84375</v>
      </c>
      <c r="J40" s="60" t="str">
        <f t="shared" si="8"/>
        <v/>
      </c>
      <c r="K40" s="36">
        <f t="shared" si="9"/>
        <v>0</v>
      </c>
      <c r="L40" s="85">
        <f t="shared" si="6"/>
        <v>0</v>
      </c>
      <c r="M40" s="29">
        <v>3</v>
      </c>
      <c r="N40" s="29">
        <v>6</v>
      </c>
      <c r="P40" s="12"/>
      <c r="Q40" s="12"/>
    </row>
    <row r="41" spans="1:18" ht="16.5" thickBot="1">
      <c r="A41" t="str">
        <f t="shared" si="7"/>
        <v>HC Buldogs Hradiště_HC Imperators Třinec</v>
      </c>
      <c r="B41" s="105"/>
      <c r="C41" s="37">
        <v>5</v>
      </c>
      <c r="D41" s="38" t="str">
        <f>VLOOKUP(M41,Tabulka1[[Kod]:[sd]],2,0)</f>
        <v>HC Buldogs Hradiště</v>
      </c>
      <c r="E41" s="97" t="str">
        <f>VLOOKUP(N41,Tabulka1[[Kod]:[sd]],2,0)</f>
        <v>HC Imperators Třinec</v>
      </c>
      <c r="F41" s="39" t="s">
        <v>29</v>
      </c>
      <c r="G41" s="40">
        <v>43402</v>
      </c>
      <c r="H41" s="40" t="s">
        <v>43</v>
      </c>
      <c r="I41" s="41">
        <v>0.89583333333333337</v>
      </c>
      <c r="J41" s="61" t="str">
        <f t="shared" si="8"/>
        <v/>
      </c>
      <c r="K41" s="43">
        <f t="shared" si="9"/>
        <v>1</v>
      </c>
      <c r="L41" s="86">
        <f t="shared" si="6"/>
        <v>1</v>
      </c>
      <c r="M41" s="29">
        <v>4</v>
      </c>
      <c r="N41" s="29">
        <v>5</v>
      </c>
      <c r="P41" s="12"/>
      <c r="Q41" s="12"/>
    </row>
    <row r="42" spans="1:18" ht="16.5" thickBot="1">
      <c r="A42" t="str">
        <f t="shared" si="7"/>
        <v>HC Imperators Třinec_HC Dynamo Mosty</v>
      </c>
      <c r="B42" s="106" t="s">
        <v>19</v>
      </c>
      <c r="C42" s="6">
        <v>1</v>
      </c>
      <c r="D42" s="7" t="str">
        <f>VLOOKUP(M42,Tabulka1[[Kod]:[sd]],2,0)</f>
        <v>HC Imperators Třinec</v>
      </c>
      <c r="E42" s="98" t="str">
        <f>VLOOKUP(N42,Tabulka1[[Kod]:[sd]],2,0)</f>
        <v>HC Dynamo Mosty</v>
      </c>
      <c r="F42" s="8" t="s">
        <v>29</v>
      </c>
      <c r="G42" s="9">
        <v>43410</v>
      </c>
      <c r="H42" s="9" t="s">
        <v>42</v>
      </c>
      <c r="I42" s="10">
        <v>0.89583333333333337</v>
      </c>
      <c r="J42" s="62" t="str">
        <f t="shared" si="8"/>
        <v>HC Dynamo Mosty</v>
      </c>
      <c r="K42" s="11">
        <f t="shared" si="9"/>
        <v>1</v>
      </c>
      <c r="L42" s="77">
        <f t="shared" si="6"/>
        <v>0</v>
      </c>
      <c r="M42" s="12">
        <v>5</v>
      </c>
      <c r="N42" s="12">
        <v>10</v>
      </c>
      <c r="P42" s="12"/>
      <c r="Q42" s="12"/>
    </row>
    <row r="43" spans="1:18" ht="16.5" thickBot="1">
      <c r="A43" t="str">
        <f t="shared" si="7"/>
        <v>HC Hrádek_HC Buldogs Hradiště</v>
      </c>
      <c r="B43" s="106"/>
      <c r="C43" s="15">
        <v>2</v>
      </c>
      <c r="D43" s="20" t="str">
        <f>VLOOKUP(M43,Tabulka1[[Kod]:[sd]],2,0)</f>
        <v>HC Hrádek</v>
      </c>
      <c r="E43" s="93" t="str">
        <f>VLOOKUP(N43,Tabulka1[[Kod]:[sd]],2,0)</f>
        <v>HC Buldogs Hradiště</v>
      </c>
      <c r="F43" s="16" t="s">
        <v>29</v>
      </c>
      <c r="G43" s="17">
        <v>43410</v>
      </c>
      <c r="H43" s="17" t="s">
        <v>42</v>
      </c>
      <c r="I43" s="18">
        <v>0.84375</v>
      </c>
      <c r="J43" s="50" t="str">
        <f t="shared" si="8"/>
        <v/>
      </c>
      <c r="K43" s="19">
        <f t="shared" si="9"/>
        <v>0</v>
      </c>
      <c r="L43" s="78">
        <f t="shared" si="6"/>
        <v>0</v>
      </c>
      <c r="M43" s="12">
        <v>6</v>
      </c>
      <c r="N43" s="12">
        <v>4</v>
      </c>
      <c r="P43" s="12"/>
      <c r="Q43" s="12"/>
    </row>
    <row r="44" spans="1:18" ht="16.5" thickBot="1">
      <c r="A44" t="str">
        <f t="shared" si="7"/>
        <v>HC Nebory "B"_HC Torpedo Havířov</v>
      </c>
      <c r="B44" s="106"/>
      <c r="C44" s="15">
        <v>3</v>
      </c>
      <c r="D44" s="20" t="str">
        <f>VLOOKUP(M44,Tabulka1[[Kod]:[sd]],2,0)</f>
        <v>HC Nebory "B"</v>
      </c>
      <c r="E44" s="93" t="str">
        <f>VLOOKUP(N44,Tabulka1[[Kod]:[sd]],2,0)</f>
        <v>HC Torpedo Havířov</v>
      </c>
      <c r="F44" s="16" t="s">
        <v>29</v>
      </c>
      <c r="G44" s="17">
        <v>43412</v>
      </c>
      <c r="H44" s="17" t="s">
        <v>41</v>
      </c>
      <c r="I44" s="18">
        <v>0.89583333333333337</v>
      </c>
      <c r="J44" s="50" t="str">
        <f t="shared" si="8"/>
        <v/>
      </c>
      <c r="K44" s="19">
        <f t="shared" si="9"/>
        <v>1</v>
      </c>
      <c r="L44" s="78">
        <f t="shared" si="6"/>
        <v>0</v>
      </c>
      <c r="M44" s="12">
        <v>7</v>
      </c>
      <c r="N44" s="12">
        <v>3</v>
      </c>
      <c r="P44" s="12"/>
      <c r="Q44" s="12"/>
    </row>
    <row r="45" spans="1:18" ht="16.5" thickBot="1">
      <c r="A45" t="str">
        <f t="shared" si="7"/>
        <v xml:space="preserve"> HC Technici Střítež_HC Kozubová</v>
      </c>
      <c r="B45" s="106"/>
      <c r="C45" s="15">
        <v>4</v>
      </c>
      <c r="D45" s="20" t="str">
        <f>VLOOKUP(M45,Tabulka1[[Kod]:[sd]],2,0)</f>
        <v xml:space="preserve"> HC Technici Střítež</v>
      </c>
      <c r="E45" s="99" t="str">
        <f>VLOOKUP(N45,Tabulka1[[Kod]:[sd]],2,0)</f>
        <v>HC Kozubová</v>
      </c>
      <c r="F45" s="16" t="s">
        <v>29</v>
      </c>
      <c r="G45" s="17">
        <v>43412</v>
      </c>
      <c r="H45" s="17" t="s">
        <v>41</v>
      </c>
      <c r="I45" s="18">
        <v>0.84375</v>
      </c>
      <c r="J45" s="50" t="str">
        <f t="shared" si="8"/>
        <v/>
      </c>
      <c r="K45" s="19">
        <f t="shared" si="9"/>
        <v>0</v>
      </c>
      <c r="L45" s="78">
        <f t="shared" si="6"/>
        <v>0</v>
      </c>
      <c r="M45" s="12">
        <v>8</v>
      </c>
      <c r="N45" s="12">
        <v>2</v>
      </c>
      <c r="P45" s="12"/>
      <c r="Q45" s="12"/>
    </row>
    <row r="46" spans="1:18" ht="16.5" thickBot="1">
      <c r="A46" t="str">
        <f t="shared" si="7"/>
        <v>CJHT Czarne Pantery_HC Monsters Ostrava</v>
      </c>
      <c r="B46" s="106"/>
      <c r="C46" s="51">
        <v>5</v>
      </c>
      <c r="D46" s="52" t="str">
        <f>VLOOKUP(M46,Tabulka1[[Kod]:[sd]],2,0)</f>
        <v>CJHT Czarne Pantery</v>
      </c>
      <c r="E46" s="94" t="str">
        <f>VLOOKUP(N46,Tabulka1[[Kod]:[sd]],2,0)</f>
        <v>HC Monsters Ostrava</v>
      </c>
      <c r="F46" s="75" t="s">
        <v>29</v>
      </c>
      <c r="G46" s="54">
        <v>43409</v>
      </c>
      <c r="H46" s="54" t="s">
        <v>43</v>
      </c>
      <c r="I46" s="55">
        <v>0.89583333333333337</v>
      </c>
      <c r="J46" s="56" t="str">
        <f t="shared" si="8"/>
        <v/>
      </c>
      <c r="K46" s="19">
        <f t="shared" si="9"/>
        <v>1</v>
      </c>
      <c r="L46" s="79">
        <f t="shared" si="6"/>
        <v>1</v>
      </c>
      <c r="M46" s="12">
        <v>9</v>
      </c>
      <c r="N46" s="12">
        <v>1</v>
      </c>
      <c r="O46" s="23"/>
      <c r="P46" s="12"/>
      <c r="Q46" s="12"/>
      <c r="R46" s="66"/>
    </row>
    <row r="47" spans="1:18" ht="16.5" thickBot="1">
      <c r="A47" t="str">
        <f t="shared" si="7"/>
        <v>HC Dynamo Mosty_HC Monsters Ostrava</v>
      </c>
      <c r="B47" s="105" t="s">
        <v>20</v>
      </c>
      <c r="C47" s="24">
        <v>1</v>
      </c>
      <c r="D47" s="57" t="str">
        <f>VLOOKUP(M47,Tabulka1[[Kod]:[sd]],2,0)</f>
        <v>HC Dynamo Mosty</v>
      </c>
      <c r="E47" s="95" t="str">
        <f>VLOOKUP(N47,Tabulka1[[Kod]:[sd]],2,0)</f>
        <v>HC Monsters Ostrava</v>
      </c>
      <c r="F47" s="58" t="s">
        <v>29</v>
      </c>
      <c r="G47" s="25">
        <v>43417</v>
      </c>
      <c r="H47" s="25" t="s">
        <v>42</v>
      </c>
      <c r="I47" s="26">
        <v>0.84375</v>
      </c>
      <c r="J47" s="59" t="str">
        <f t="shared" si="8"/>
        <v>HC Dynamo Mosty</v>
      </c>
      <c r="K47" s="28">
        <f t="shared" si="9"/>
        <v>0</v>
      </c>
      <c r="L47" s="84">
        <f t="shared" si="6"/>
        <v>0</v>
      </c>
      <c r="M47" s="29">
        <v>10</v>
      </c>
      <c r="N47" s="29">
        <v>1</v>
      </c>
      <c r="R47" s="66"/>
    </row>
    <row r="48" spans="1:18" ht="16.5" thickBot="1">
      <c r="A48" t="str">
        <f t="shared" si="7"/>
        <v>CJHT Czarne Pantery_HC Kozubová</v>
      </c>
      <c r="B48" s="105"/>
      <c r="C48" s="30">
        <v>2</v>
      </c>
      <c r="D48" s="31" t="str">
        <f>VLOOKUP(M48,Tabulka1[[Kod]:[sd]],2,0)</f>
        <v>CJHT Czarne Pantery</v>
      </c>
      <c r="E48" s="96" t="str">
        <f>VLOOKUP(N48,Tabulka1[[Kod]:[sd]],2,0)</f>
        <v>HC Kozubová</v>
      </c>
      <c r="F48" s="32" t="s">
        <v>29</v>
      </c>
      <c r="G48" s="33">
        <v>43419</v>
      </c>
      <c r="H48" s="33" t="s">
        <v>41</v>
      </c>
      <c r="I48" s="34">
        <v>0.84375</v>
      </c>
      <c r="J48" s="60" t="str">
        <f t="shared" si="8"/>
        <v/>
      </c>
      <c r="K48" s="36">
        <f t="shared" si="9"/>
        <v>0</v>
      </c>
      <c r="L48" s="85">
        <f t="shared" si="6"/>
        <v>0</v>
      </c>
      <c r="M48" s="29">
        <v>9</v>
      </c>
      <c r="N48" s="29">
        <v>2</v>
      </c>
      <c r="R48" s="66"/>
    </row>
    <row r="49" spans="1:18" ht="16.5" thickBot="1">
      <c r="A49" t="str">
        <f t="shared" si="7"/>
        <v xml:space="preserve"> HC Technici Střítež_HC Torpedo Havířov</v>
      </c>
      <c r="B49" s="105"/>
      <c r="C49" s="30">
        <v>3</v>
      </c>
      <c r="D49" s="31" t="str">
        <f>VLOOKUP(M49,Tabulka1[[Kod]:[sd]],2,0)</f>
        <v xml:space="preserve"> HC Technici Střítež</v>
      </c>
      <c r="E49" s="96" t="str">
        <f>VLOOKUP(N49,Tabulka1[[Kod]:[sd]],2,0)</f>
        <v>HC Torpedo Havířov</v>
      </c>
      <c r="F49" s="32" t="s">
        <v>29</v>
      </c>
      <c r="G49" s="33">
        <v>43416</v>
      </c>
      <c r="H49" s="33" t="s">
        <v>43</v>
      </c>
      <c r="I49" s="34">
        <v>0.89583333333333337</v>
      </c>
      <c r="J49" s="60" t="str">
        <f t="shared" si="8"/>
        <v/>
      </c>
      <c r="K49" s="36">
        <f t="shared" si="9"/>
        <v>1</v>
      </c>
      <c r="L49" s="85">
        <f t="shared" si="6"/>
        <v>1</v>
      </c>
      <c r="M49" s="29">
        <v>8</v>
      </c>
      <c r="N49" s="29">
        <v>3</v>
      </c>
      <c r="R49" s="66"/>
    </row>
    <row r="50" spans="1:18" ht="16.5" thickBot="1">
      <c r="A50" t="str">
        <f t="shared" si="7"/>
        <v>HC Nebory "B"_HC Buldogs Hradiště</v>
      </c>
      <c r="B50" s="105"/>
      <c r="C50" s="30">
        <v>4</v>
      </c>
      <c r="D50" s="31" t="str">
        <f>VLOOKUP(M50,Tabulka1[[Kod]:[sd]],2,0)</f>
        <v>HC Nebory "B"</v>
      </c>
      <c r="E50" s="96" t="str">
        <f>VLOOKUP(N50,Tabulka1[[Kod]:[sd]],2,0)</f>
        <v>HC Buldogs Hradiště</v>
      </c>
      <c r="F50" s="32" t="s">
        <v>29</v>
      </c>
      <c r="G50" s="33">
        <v>43419</v>
      </c>
      <c r="H50" s="33" t="s">
        <v>41</v>
      </c>
      <c r="I50" s="34">
        <v>0.89583333333333337</v>
      </c>
      <c r="J50" s="60" t="str">
        <f t="shared" si="8"/>
        <v/>
      </c>
      <c r="K50" s="36">
        <f t="shared" si="9"/>
        <v>1</v>
      </c>
      <c r="L50" s="85">
        <f t="shared" si="6"/>
        <v>0</v>
      </c>
      <c r="M50" s="29">
        <v>7</v>
      </c>
      <c r="N50" s="29">
        <v>4</v>
      </c>
      <c r="R50" s="66"/>
    </row>
    <row r="51" spans="1:18" ht="16.5" thickBot="1">
      <c r="A51" t="str">
        <f t="shared" si="7"/>
        <v>HC Hrádek_HC Imperators Třinec</v>
      </c>
      <c r="B51" s="105"/>
      <c r="C51" s="37">
        <v>5</v>
      </c>
      <c r="D51" s="38" t="str">
        <f>VLOOKUP(M51,Tabulka1[[Kod]:[sd]],2,0)</f>
        <v>HC Hrádek</v>
      </c>
      <c r="E51" s="97" t="str">
        <f>VLOOKUP(N51,Tabulka1[[Kod]:[sd]],2,0)</f>
        <v>HC Imperators Třinec</v>
      </c>
      <c r="F51" s="39" t="s">
        <v>29</v>
      </c>
      <c r="G51" s="40">
        <v>43417</v>
      </c>
      <c r="H51" s="40" t="s">
        <v>42</v>
      </c>
      <c r="I51" s="41">
        <v>0.89583333333333337</v>
      </c>
      <c r="J51" s="61" t="str">
        <f t="shared" si="8"/>
        <v/>
      </c>
      <c r="K51" s="43">
        <f t="shared" si="9"/>
        <v>1</v>
      </c>
      <c r="L51" s="86">
        <f t="shared" si="6"/>
        <v>0</v>
      </c>
      <c r="M51" s="29">
        <v>6</v>
      </c>
      <c r="N51" s="29">
        <v>5</v>
      </c>
      <c r="O51" s="23"/>
      <c r="R51" s="66"/>
    </row>
    <row r="52" spans="1:18" ht="16.5" thickBot="1">
      <c r="A52" t="str">
        <f t="shared" si="7"/>
        <v>HC Hrádek_HC Dynamo Mosty</v>
      </c>
      <c r="B52" s="106" t="s">
        <v>21</v>
      </c>
      <c r="C52" s="6">
        <v>1</v>
      </c>
      <c r="D52" s="7" t="str">
        <f>VLOOKUP(M52,Tabulka1[[Kod]:[sd]],2,0)</f>
        <v>HC Hrádek</v>
      </c>
      <c r="E52" s="98" t="str">
        <f>VLOOKUP(N52,Tabulka1[[Kod]:[sd]],2,0)</f>
        <v>HC Dynamo Mosty</v>
      </c>
      <c r="F52" s="65" t="s">
        <v>29</v>
      </c>
      <c r="G52" s="9">
        <v>43426</v>
      </c>
      <c r="H52" s="9" t="s">
        <v>41</v>
      </c>
      <c r="I52" s="10">
        <v>0.89583333333333337</v>
      </c>
      <c r="J52" s="62" t="str">
        <f t="shared" si="8"/>
        <v>HC Dynamo Mosty</v>
      </c>
      <c r="K52" s="11">
        <f t="shared" si="9"/>
        <v>1</v>
      </c>
      <c r="L52" s="77">
        <f t="shared" si="6"/>
        <v>0</v>
      </c>
      <c r="M52" s="12">
        <v>6</v>
      </c>
      <c r="N52" s="12">
        <v>10</v>
      </c>
      <c r="O52" s="23"/>
      <c r="R52" s="66"/>
    </row>
    <row r="53" spans="1:18" ht="16.5" thickBot="1">
      <c r="A53" t="str">
        <f t="shared" si="7"/>
        <v>HC Imperators Třinec_HC Nebory "B"</v>
      </c>
      <c r="B53" s="106"/>
      <c r="C53" s="15">
        <v>2</v>
      </c>
      <c r="D53" s="20" t="str">
        <f>VLOOKUP(M53,Tabulka1[[Kod]:[sd]],2,0)</f>
        <v>HC Imperators Třinec</v>
      </c>
      <c r="E53" s="93" t="str">
        <f>VLOOKUP(N53,Tabulka1[[Kod]:[sd]],2,0)</f>
        <v>HC Nebory "B"</v>
      </c>
      <c r="F53" s="16" t="s">
        <v>29</v>
      </c>
      <c r="G53" s="17">
        <v>43426</v>
      </c>
      <c r="H53" s="17" t="s">
        <v>41</v>
      </c>
      <c r="I53" s="18">
        <v>0.84375</v>
      </c>
      <c r="J53" s="50" t="str">
        <f t="shared" si="8"/>
        <v/>
      </c>
      <c r="K53" s="19">
        <f t="shared" si="9"/>
        <v>0</v>
      </c>
      <c r="L53" s="78">
        <f t="shared" si="6"/>
        <v>0</v>
      </c>
      <c r="M53" s="12">
        <v>5</v>
      </c>
      <c r="N53" s="12">
        <v>7</v>
      </c>
      <c r="R53" s="66"/>
    </row>
    <row r="54" spans="1:18" ht="16.5" thickBot="1">
      <c r="A54" t="str">
        <f t="shared" si="7"/>
        <v>HC Buldogs Hradiště_ HC Technici Střítež</v>
      </c>
      <c r="B54" s="106"/>
      <c r="C54" s="15">
        <v>3</v>
      </c>
      <c r="D54" s="20" t="str">
        <f>VLOOKUP(M54,Tabulka1[[Kod]:[sd]],2,0)</f>
        <v>HC Buldogs Hradiště</v>
      </c>
      <c r="E54" s="93" t="str">
        <f>VLOOKUP(N54,Tabulka1[[Kod]:[sd]],2,0)</f>
        <v xml:space="preserve"> HC Technici Střítež</v>
      </c>
      <c r="F54" s="16" t="s">
        <v>29</v>
      </c>
      <c r="G54" s="17">
        <v>43424</v>
      </c>
      <c r="H54" s="17" t="s">
        <v>42</v>
      </c>
      <c r="I54" s="18">
        <v>0.84375</v>
      </c>
      <c r="J54" s="50" t="str">
        <f t="shared" si="8"/>
        <v/>
      </c>
      <c r="K54" s="19">
        <f t="shared" si="9"/>
        <v>0</v>
      </c>
      <c r="L54" s="78">
        <f t="shared" si="6"/>
        <v>0</v>
      </c>
      <c r="M54" s="12">
        <v>4</v>
      </c>
      <c r="N54" s="12">
        <v>8</v>
      </c>
      <c r="R54" s="66"/>
    </row>
    <row r="55" spans="1:18" ht="16.5" thickBot="1">
      <c r="A55" t="str">
        <f t="shared" si="7"/>
        <v>HC Torpedo Havířov_CJHT Czarne Pantery</v>
      </c>
      <c r="B55" s="106"/>
      <c r="C55" s="15">
        <v>4</v>
      </c>
      <c r="D55" s="20" t="str">
        <f>VLOOKUP(M55,Tabulka1[[Kod]:[sd]],2,0)</f>
        <v>HC Torpedo Havířov</v>
      </c>
      <c r="E55" s="93" t="str">
        <f>VLOOKUP(N55,Tabulka1[[Kod]:[sd]],2,0)</f>
        <v>CJHT Czarne Pantery</v>
      </c>
      <c r="F55" s="16" t="s">
        <v>29</v>
      </c>
      <c r="G55" s="17">
        <v>43423</v>
      </c>
      <c r="H55" s="17" t="s">
        <v>43</v>
      </c>
      <c r="I55" s="18">
        <v>0.89583333333333337</v>
      </c>
      <c r="J55" s="50" t="str">
        <f t="shared" si="8"/>
        <v/>
      </c>
      <c r="K55" s="19">
        <f t="shared" si="9"/>
        <v>1</v>
      </c>
      <c r="L55" s="78">
        <f t="shared" si="6"/>
        <v>1</v>
      </c>
      <c r="M55" s="12">
        <v>3</v>
      </c>
      <c r="N55" s="12">
        <v>9</v>
      </c>
      <c r="R55" s="66"/>
    </row>
    <row r="56" spans="1:18" ht="16.5" thickBot="1">
      <c r="A56" t="str">
        <f t="shared" si="7"/>
        <v>HC Kozubová_HC Monsters Ostrava</v>
      </c>
      <c r="B56" s="106"/>
      <c r="C56" s="51">
        <v>5</v>
      </c>
      <c r="D56" s="52" t="str">
        <f>VLOOKUP(M56,Tabulka1[[Kod]:[sd]],2,0)</f>
        <v>HC Kozubová</v>
      </c>
      <c r="E56" s="94" t="str">
        <f>VLOOKUP(N56,Tabulka1[[Kod]:[sd]],2,0)</f>
        <v>HC Monsters Ostrava</v>
      </c>
      <c r="F56" s="75" t="s">
        <v>29</v>
      </c>
      <c r="G56" s="54">
        <v>43424</v>
      </c>
      <c r="H56" s="54" t="s">
        <v>42</v>
      </c>
      <c r="I56" s="55">
        <v>0.89583333333333337</v>
      </c>
      <c r="J56" s="56" t="str">
        <f t="shared" si="8"/>
        <v/>
      </c>
      <c r="K56" s="19">
        <f t="shared" si="9"/>
        <v>1</v>
      </c>
      <c r="L56" s="79">
        <f t="shared" si="6"/>
        <v>0</v>
      </c>
      <c r="M56" s="12">
        <v>2</v>
      </c>
      <c r="N56" s="12">
        <v>1</v>
      </c>
      <c r="R56" s="66"/>
    </row>
    <row r="57" spans="1:18" ht="16.5" thickBot="1">
      <c r="A57" t="str">
        <f t="shared" si="7"/>
        <v>HC Dynamo Mosty_HC Kozubová</v>
      </c>
      <c r="B57" s="105" t="s">
        <v>22</v>
      </c>
      <c r="C57" s="24">
        <v>1</v>
      </c>
      <c r="D57" s="57" t="str">
        <f>VLOOKUP(M57,Tabulka1[[Kod]:[sd]],2,0)</f>
        <v>HC Dynamo Mosty</v>
      </c>
      <c r="E57" s="95" t="str">
        <f>VLOOKUP(N57,Tabulka1[[Kod]:[sd]],2,0)</f>
        <v>HC Kozubová</v>
      </c>
      <c r="F57" s="58" t="s">
        <v>29</v>
      </c>
      <c r="G57" s="25">
        <v>43433</v>
      </c>
      <c r="H57" s="25" t="s">
        <v>41</v>
      </c>
      <c r="I57" s="26">
        <v>0.84375</v>
      </c>
      <c r="J57" s="59" t="str">
        <f t="shared" si="8"/>
        <v>HC Dynamo Mosty</v>
      </c>
      <c r="K57" s="28">
        <f t="shared" si="9"/>
        <v>0</v>
      </c>
      <c r="L57" s="84">
        <f t="shared" si="6"/>
        <v>0</v>
      </c>
      <c r="M57" s="29">
        <v>10</v>
      </c>
      <c r="N57" s="29">
        <v>2</v>
      </c>
      <c r="R57" s="66"/>
    </row>
    <row r="58" spans="1:18" ht="16.5" thickBot="1">
      <c r="A58" t="str">
        <f t="shared" si="7"/>
        <v>HC Monsters Ostrava_HC Torpedo Havířov</v>
      </c>
      <c r="B58" s="105"/>
      <c r="C58" s="30">
        <v>2</v>
      </c>
      <c r="D58" s="31" t="str">
        <f>VLOOKUP(M58,Tabulka1[[Kod]:[sd]],2,0)</f>
        <v>HC Monsters Ostrava</v>
      </c>
      <c r="E58" s="96" t="str">
        <f>VLOOKUP(N58,Tabulka1[[Kod]:[sd]],2,0)</f>
        <v>HC Torpedo Havířov</v>
      </c>
      <c r="F58" s="32" t="s">
        <v>29</v>
      </c>
      <c r="G58" s="33">
        <v>43431</v>
      </c>
      <c r="H58" s="33" t="s">
        <v>42</v>
      </c>
      <c r="I58" s="34">
        <v>0.84375</v>
      </c>
      <c r="J58" s="60" t="str">
        <f t="shared" si="8"/>
        <v/>
      </c>
      <c r="K58" s="36">
        <f t="shared" si="9"/>
        <v>0</v>
      </c>
      <c r="L58" s="85">
        <f t="shared" si="6"/>
        <v>0</v>
      </c>
      <c r="M58" s="29">
        <v>1</v>
      </c>
      <c r="N58" s="29">
        <v>3</v>
      </c>
      <c r="O58" s="23"/>
      <c r="R58" s="66"/>
    </row>
    <row r="59" spans="1:18" ht="16.5" thickBot="1">
      <c r="A59" t="str">
        <f t="shared" si="7"/>
        <v>CJHT Czarne Pantery_HC Buldogs Hradiště</v>
      </c>
      <c r="B59" s="105"/>
      <c r="C59" s="30">
        <v>3</v>
      </c>
      <c r="D59" s="31" t="str">
        <f>VLOOKUP(M59,Tabulka1[[Kod]:[sd]],2,0)</f>
        <v>CJHT Czarne Pantery</v>
      </c>
      <c r="E59" s="96" t="str">
        <f>VLOOKUP(N59,Tabulka1[[Kod]:[sd]],2,0)</f>
        <v>HC Buldogs Hradiště</v>
      </c>
      <c r="F59" s="32" t="s">
        <v>29</v>
      </c>
      <c r="G59" s="33">
        <v>43431</v>
      </c>
      <c r="H59" s="33" t="s">
        <v>42</v>
      </c>
      <c r="I59" s="34">
        <v>0.89583333333333337</v>
      </c>
      <c r="J59" s="60" t="str">
        <f t="shared" si="8"/>
        <v/>
      </c>
      <c r="K59" s="36">
        <f t="shared" si="9"/>
        <v>1</v>
      </c>
      <c r="L59" s="85">
        <f t="shared" si="6"/>
        <v>0</v>
      </c>
      <c r="M59" s="29">
        <v>9</v>
      </c>
      <c r="N59" s="29">
        <v>4</v>
      </c>
      <c r="R59" s="66"/>
    </row>
    <row r="60" spans="1:18" ht="16.5" thickBot="1">
      <c r="A60" t="str">
        <f t="shared" si="7"/>
        <v xml:space="preserve"> HC Technici Střítež_HC Imperators Třinec</v>
      </c>
      <c r="B60" s="105"/>
      <c r="C60" s="30">
        <v>4</v>
      </c>
      <c r="D60" s="31" t="str">
        <f>VLOOKUP(M60,Tabulka1[[Kod]:[sd]],2,0)</f>
        <v xml:space="preserve"> HC Technici Střítež</v>
      </c>
      <c r="E60" s="96" t="str">
        <f>VLOOKUP(N60,Tabulka1[[Kod]:[sd]],2,0)</f>
        <v>HC Imperators Třinec</v>
      </c>
      <c r="F60" s="32" t="s">
        <v>29</v>
      </c>
      <c r="G60" s="33">
        <v>43433</v>
      </c>
      <c r="H60" s="33" t="s">
        <v>41</v>
      </c>
      <c r="I60" s="34">
        <v>0.89583333333333337</v>
      </c>
      <c r="J60" s="60" t="str">
        <f t="shared" si="8"/>
        <v/>
      </c>
      <c r="K60" s="36">
        <f t="shared" si="9"/>
        <v>1</v>
      </c>
      <c r="L60" s="85">
        <f t="shared" si="6"/>
        <v>0</v>
      </c>
      <c r="M60" s="29">
        <v>8</v>
      </c>
      <c r="N60" s="29">
        <v>5</v>
      </c>
      <c r="R60" s="66"/>
    </row>
    <row r="61" spans="1:18" ht="16.5" thickBot="1">
      <c r="A61" t="str">
        <f t="shared" si="7"/>
        <v>HC Nebory "B"_HC Hrádek</v>
      </c>
      <c r="B61" s="105"/>
      <c r="C61" s="37">
        <v>5</v>
      </c>
      <c r="D61" s="38" t="str">
        <f>VLOOKUP(M61,Tabulka1[[Kod]:[sd]],2,0)</f>
        <v>HC Nebory "B"</v>
      </c>
      <c r="E61" s="97" t="str">
        <f>VLOOKUP(N61,Tabulka1[[Kod]:[sd]],2,0)</f>
        <v>HC Hrádek</v>
      </c>
      <c r="F61" s="32" t="s">
        <v>29</v>
      </c>
      <c r="G61" s="40">
        <v>43430</v>
      </c>
      <c r="H61" s="40" t="s">
        <v>43</v>
      </c>
      <c r="I61" s="41">
        <v>0.89583333333333337</v>
      </c>
      <c r="J61" s="61" t="str">
        <f t="shared" si="8"/>
        <v/>
      </c>
      <c r="K61" s="36">
        <f t="shared" si="9"/>
        <v>1</v>
      </c>
      <c r="L61" s="86">
        <f t="shared" si="6"/>
        <v>1</v>
      </c>
      <c r="M61" s="29">
        <v>7</v>
      </c>
      <c r="N61" s="29">
        <v>6</v>
      </c>
      <c r="R61" s="66"/>
    </row>
    <row r="62" spans="1:18" ht="16.5" thickBot="1">
      <c r="A62" t="str">
        <f t="shared" si="7"/>
        <v>HC Nebory "B"_HC Dynamo Mosty</v>
      </c>
      <c r="B62" s="106" t="s">
        <v>23</v>
      </c>
      <c r="C62" s="6">
        <v>1</v>
      </c>
      <c r="D62" s="7" t="str">
        <f>VLOOKUP(M62,Tabulka1[[Kod]:[sd]],2,0)</f>
        <v>HC Nebory "B"</v>
      </c>
      <c r="E62" s="98" t="str">
        <f>VLOOKUP(N62,Tabulka1[[Kod]:[sd]],2,0)</f>
        <v>HC Dynamo Mosty</v>
      </c>
      <c r="F62" s="8" t="s">
        <v>29</v>
      </c>
      <c r="G62" s="9">
        <v>43440</v>
      </c>
      <c r="H62" s="9" t="s">
        <v>41</v>
      </c>
      <c r="I62" s="10">
        <v>0.89583333333333337</v>
      </c>
      <c r="J62" s="62" t="str">
        <f t="shared" si="8"/>
        <v>HC Dynamo Mosty</v>
      </c>
      <c r="K62" s="11">
        <f t="shared" si="9"/>
        <v>1</v>
      </c>
      <c r="L62" s="77">
        <f t="shared" si="6"/>
        <v>0</v>
      </c>
      <c r="M62" s="12">
        <v>7</v>
      </c>
      <c r="N62" s="12">
        <v>10</v>
      </c>
      <c r="O62" s="23"/>
      <c r="R62" s="66"/>
    </row>
    <row r="63" spans="1:18" ht="16.5" thickBot="1">
      <c r="A63" t="str">
        <f t="shared" si="7"/>
        <v>HC Hrádek_ HC Technici Střítež</v>
      </c>
      <c r="B63" s="106"/>
      <c r="C63" s="15">
        <v>2</v>
      </c>
      <c r="D63" s="20" t="str">
        <f>VLOOKUP(M63,Tabulka1[[Kod]:[sd]],2,0)</f>
        <v>HC Hrádek</v>
      </c>
      <c r="E63" s="93" t="str">
        <f>VLOOKUP(N63,Tabulka1[[Kod]:[sd]],2,0)</f>
        <v xml:space="preserve"> HC Technici Střítež</v>
      </c>
      <c r="F63" s="16" t="s">
        <v>29</v>
      </c>
      <c r="G63" s="17">
        <v>43438</v>
      </c>
      <c r="H63" s="17" t="s">
        <v>42</v>
      </c>
      <c r="I63" s="18">
        <v>0.84375</v>
      </c>
      <c r="J63" s="50" t="str">
        <f t="shared" si="8"/>
        <v/>
      </c>
      <c r="K63" s="19">
        <f t="shared" si="9"/>
        <v>0</v>
      </c>
      <c r="L63" s="78">
        <f t="shared" si="6"/>
        <v>0</v>
      </c>
      <c r="M63" s="12">
        <v>6</v>
      </c>
      <c r="N63" s="12">
        <v>8</v>
      </c>
      <c r="R63" s="66"/>
    </row>
    <row r="64" spans="1:18" ht="16.5" thickBot="1">
      <c r="A64" t="str">
        <f t="shared" si="7"/>
        <v>HC Imperators Třinec_CJHT Czarne Pantery</v>
      </c>
      <c r="B64" s="106"/>
      <c r="C64" s="15">
        <v>3</v>
      </c>
      <c r="D64" s="20" t="str">
        <f>VLOOKUP(M64,Tabulka1[[Kod]:[sd]],2,0)</f>
        <v>HC Imperators Třinec</v>
      </c>
      <c r="E64" s="93" t="str">
        <f>VLOOKUP(N64,Tabulka1[[Kod]:[sd]],2,0)</f>
        <v>CJHT Czarne Pantery</v>
      </c>
      <c r="F64" s="16" t="s">
        <v>29</v>
      </c>
      <c r="G64" s="17">
        <v>43440</v>
      </c>
      <c r="H64" s="17" t="s">
        <v>41</v>
      </c>
      <c r="I64" s="18">
        <v>0.84375</v>
      </c>
      <c r="J64" s="50" t="str">
        <f t="shared" si="8"/>
        <v/>
      </c>
      <c r="K64" s="19">
        <f t="shared" si="9"/>
        <v>0</v>
      </c>
      <c r="L64" s="78">
        <f t="shared" si="6"/>
        <v>0</v>
      </c>
      <c r="M64" s="12">
        <v>5</v>
      </c>
      <c r="N64" s="12">
        <v>9</v>
      </c>
      <c r="R64" s="66"/>
    </row>
    <row r="65" spans="1:15" ht="16.5" thickBot="1">
      <c r="A65" t="str">
        <f t="shared" si="7"/>
        <v>HC Buldogs Hradiště_HC Monsters Ostrava</v>
      </c>
      <c r="B65" s="106"/>
      <c r="C65" s="15">
        <v>4</v>
      </c>
      <c r="D65" s="20" t="str">
        <f>VLOOKUP(M65,Tabulka1[[Kod]:[sd]],2,0)</f>
        <v>HC Buldogs Hradiště</v>
      </c>
      <c r="E65" s="93" t="str">
        <f>VLOOKUP(N65,Tabulka1[[Kod]:[sd]],2,0)</f>
        <v>HC Monsters Ostrava</v>
      </c>
      <c r="F65" s="75" t="s">
        <v>29</v>
      </c>
      <c r="G65" s="17">
        <v>43438</v>
      </c>
      <c r="H65" s="17" t="s">
        <v>42</v>
      </c>
      <c r="I65" s="18">
        <v>0.89583333333333337</v>
      </c>
      <c r="J65" s="50" t="str">
        <f t="shared" si="8"/>
        <v/>
      </c>
      <c r="K65" s="22">
        <f t="shared" si="9"/>
        <v>1</v>
      </c>
      <c r="L65" s="78">
        <f t="shared" si="6"/>
        <v>0</v>
      </c>
      <c r="M65" s="12">
        <v>4</v>
      </c>
      <c r="N65" s="12">
        <v>1</v>
      </c>
    </row>
    <row r="66" spans="1:15" ht="16.5" thickBot="1">
      <c r="A66" t="str">
        <f t="shared" ref="A66:A91" si="10">D66&amp;"_"&amp;E66</f>
        <v>HC Torpedo Havířov_HC Kozubová</v>
      </c>
      <c r="B66" s="106"/>
      <c r="C66" s="51">
        <v>5</v>
      </c>
      <c r="D66" s="52" t="str">
        <f>VLOOKUP(M66,Tabulka1[[Kod]:[sd]],2,0)</f>
        <v>HC Torpedo Havířov</v>
      </c>
      <c r="E66" s="94" t="str">
        <f>VLOOKUP(N66,Tabulka1[[Kod]:[sd]],2,0)</f>
        <v>HC Kozubová</v>
      </c>
      <c r="F66" s="53" t="s">
        <v>29</v>
      </c>
      <c r="G66" s="54">
        <v>43437</v>
      </c>
      <c r="H66" s="54" t="s">
        <v>43</v>
      </c>
      <c r="I66" s="55">
        <v>0.89583333333333337</v>
      </c>
      <c r="J66" s="56" t="str">
        <f t="shared" ref="J66:J91" si="11">IF(OR(D66=$Q$2,E66=$Q$2),$Q$2,"")</f>
        <v/>
      </c>
      <c r="K66" s="22">
        <f t="shared" ref="K66:K91" si="12">IF(I66=$R$2,1,0)</f>
        <v>1</v>
      </c>
      <c r="L66" s="79">
        <f t="shared" si="6"/>
        <v>1</v>
      </c>
      <c r="M66" s="12">
        <v>3</v>
      </c>
      <c r="N66" s="12">
        <v>2</v>
      </c>
    </row>
    <row r="67" spans="1:15" ht="16.5" thickBot="1">
      <c r="A67" t="str">
        <f t="shared" si="10"/>
        <v>HC Dynamo Mosty_HC Torpedo Havířov</v>
      </c>
      <c r="B67" s="105" t="s">
        <v>24</v>
      </c>
      <c r="C67" s="24">
        <v>1</v>
      </c>
      <c r="D67" s="31" t="str">
        <f>VLOOKUP(M67,Tabulka1[[Kod]:[sd]],2,0)</f>
        <v>HC Dynamo Mosty</v>
      </c>
      <c r="E67" s="96" t="str">
        <f>VLOOKUP(N67,Tabulka1[[Kod]:[sd]],2,0)</f>
        <v>HC Torpedo Havířov</v>
      </c>
      <c r="F67" s="64" t="s">
        <v>29</v>
      </c>
      <c r="G67" s="25">
        <v>43445</v>
      </c>
      <c r="H67" s="25" t="s">
        <v>42</v>
      </c>
      <c r="I67" s="26">
        <v>0.84375</v>
      </c>
      <c r="J67" s="59" t="str">
        <f t="shared" si="11"/>
        <v>HC Dynamo Mosty</v>
      </c>
      <c r="K67" s="28">
        <f t="shared" si="12"/>
        <v>0</v>
      </c>
      <c r="L67" s="84">
        <f t="shared" si="6"/>
        <v>0</v>
      </c>
      <c r="M67" s="29">
        <v>10</v>
      </c>
      <c r="N67" s="29">
        <v>3</v>
      </c>
      <c r="O67" s="23"/>
    </row>
    <row r="68" spans="1:15" s="1" customFormat="1" ht="16.5" thickBot="1">
      <c r="A68" t="str">
        <f t="shared" si="10"/>
        <v>HC Kozubová_HC Buldogs Hradiště</v>
      </c>
      <c r="B68" s="105"/>
      <c r="C68" s="30">
        <v>2</v>
      </c>
      <c r="D68" s="31" t="str">
        <f>VLOOKUP(M68,Tabulka1[[Kod]:[sd]],2,0)</f>
        <v>HC Kozubová</v>
      </c>
      <c r="E68" s="96" t="str">
        <f>VLOOKUP(N68,Tabulka1[[Kod]:[sd]],2,0)</f>
        <v>HC Buldogs Hradiště</v>
      </c>
      <c r="F68" s="32" t="s">
        <v>29</v>
      </c>
      <c r="G68" s="33">
        <v>43447</v>
      </c>
      <c r="H68" s="33" t="s">
        <v>41</v>
      </c>
      <c r="I68" s="34">
        <v>0.84375</v>
      </c>
      <c r="J68" s="60" t="str">
        <f t="shared" si="11"/>
        <v/>
      </c>
      <c r="K68" s="36">
        <f t="shared" si="12"/>
        <v>0</v>
      </c>
      <c r="L68" s="85">
        <f t="shared" si="6"/>
        <v>0</v>
      </c>
      <c r="M68" s="29">
        <v>2</v>
      </c>
      <c r="N68" s="29">
        <v>4</v>
      </c>
      <c r="O68" s="3"/>
    </row>
    <row r="69" spans="1:15" ht="16.5" thickBot="1">
      <c r="A69" t="str">
        <f t="shared" si="10"/>
        <v>HC Monsters Ostrava_HC Imperators Třinec</v>
      </c>
      <c r="B69" s="105"/>
      <c r="C69" s="30">
        <v>3</v>
      </c>
      <c r="D69" s="31" t="str">
        <f>VLOOKUP(M69,Tabulka1[[Kod]:[sd]],2,0)</f>
        <v>HC Monsters Ostrava</v>
      </c>
      <c r="E69" s="96" t="str">
        <f>VLOOKUP(N69,Tabulka1[[Kod]:[sd]],2,0)</f>
        <v>HC Imperators Třinec</v>
      </c>
      <c r="F69" s="32" t="s">
        <v>29</v>
      </c>
      <c r="G69" s="33">
        <v>43444</v>
      </c>
      <c r="H69" s="33" t="s">
        <v>43</v>
      </c>
      <c r="I69" s="34">
        <v>0.89583333333333337</v>
      </c>
      <c r="J69" s="60" t="str">
        <f t="shared" si="11"/>
        <v/>
      </c>
      <c r="K69" s="36">
        <f t="shared" si="12"/>
        <v>1</v>
      </c>
      <c r="L69" s="85">
        <f t="shared" si="6"/>
        <v>1</v>
      </c>
      <c r="M69" s="29">
        <v>1</v>
      </c>
      <c r="N69" s="29">
        <v>5</v>
      </c>
    </row>
    <row r="70" spans="1:15" ht="16.5" thickBot="1">
      <c r="A70" t="str">
        <f t="shared" si="10"/>
        <v>CJHT Czarne Pantery_HC Hrádek</v>
      </c>
      <c r="B70" s="105"/>
      <c r="C70" s="30">
        <v>4</v>
      </c>
      <c r="D70" s="31" t="str">
        <f>VLOOKUP(M70,Tabulka1[[Kod]:[sd]],2,0)</f>
        <v>CJHT Czarne Pantery</v>
      </c>
      <c r="E70" s="96" t="str">
        <f>VLOOKUP(N70,Tabulka1[[Kod]:[sd]],2,0)</f>
        <v>HC Hrádek</v>
      </c>
      <c r="F70" s="32" t="s">
        <v>29</v>
      </c>
      <c r="G70" s="33">
        <v>43447</v>
      </c>
      <c r="H70" s="33" t="s">
        <v>41</v>
      </c>
      <c r="I70" s="34">
        <v>0.89583333333333337</v>
      </c>
      <c r="J70" s="60" t="str">
        <f t="shared" si="11"/>
        <v/>
      </c>
      <c r="K70" s="36">
        <f t="shared" si="12"/>
        <v>1</v>
      </c>
      <c r="L70" s="85">
        <f t="shared" ref="L70:L91" si="13">IF(H70=$S$2,1,0)</f>
        <v>0</v>
      </c>
      <c r="M70" s="29">
        <v>9</v>
      </c>
      <c r="N70" s="29">
        <v>6</v>
      </c>
    </row>
    <row r="71" spans="1:15" ht="16.5" thickBot="1">
      <c r="A71" t="str">
        <f t="shared" si="10"/>
        <v xml:space="preserve"> HC Technici Střítež_HC Nebory "B"</v>
      </c>
      <c r="B71" s="105"/>
      <c r="C71" s="37">
        <v>5</v>
      </c>
      <c r="D71" s="38" t="str">
        <f>VLOOKUP(M71,Tabulka1[[Kod]:[sd]],2,0)</f>
        <v xml:space="preserve"> HC Technici Střítež</v>
      </c>
      <c r="E71" s="97" t="str">
        <f>VLOOKUP(N71,Tabulka1[[Kod]:[sd]],2,0)</f>
        <v>HC Nebory "B"</v>
      </c>
      <c r="F71" s="39" t="s">
        <v>29</v>
      </c>
      <c r="G71" s="40">
        <v>43445</v>
      </c>
      <c r="H71" s="40" t="s">
        <v>42</v>
      </c>
      <c r="I71" s="41">
        <v>0.89583333333333337</v>
      </c>
      <c r="J71" s="61" t="str">
        <f t="shared" si="11"/>
        <v/>
      </c>
      <c r="K71" s="43">
        <f t="shared" si="12"/>
        <v>1</v>
      </c>
      <c r="L71" s="86">
        <f t="shared" si="13"/>
        <v>0</v>
      </c>
      <c r="M71" s="29">
        <v>8</v>
      </c>
      <c r="N71" s="29">
        <v>7</v>
      </c>
    </row>
    <row r="72" spans="1:15" ht="16.5" thickBot="1">
      <c r="A72" t="str">
        <f t="shared" si="10"/>
        <v xml:space="preserve"> HC Technici Střítež_HC Dynamo Mosty</v>
      </c>
      <c r="B72" s="106" t="s">
        <v>25</v>
      </c>
      <c r="C72" s="6">
        <v>1</v>
      </c>
      <c r="D72" s="7" t="str">
        <f>VLOOKUP(M72,Tabulka1[[Kod]:[sd]],2,0)</f>
        <v xml:space="preserve"> HC Technici Střítež</v>
      </c>
      <c r="E72" s="98" t="str">
        <f>VLOOKUP(N72,Tabulka1[[Kod]:[sd]],2,0)</f>
        <v>HC Dynamo Mosty</v>
      </c>
      <c r="F72" s="8" t="s">
        <v>29</v>
      </c>
      <c r="G72" s="9">
        <v>43454</v>
      </c>
      <c r="H72" s="9" t="s">
        <v>41</v>
      </c>
      <c r="I72" s="10">
        <v>0.89583333333333337</v>
      </c>
      <c r="J72" s="62" t="str">
        <f t="shared" si="11"/>
        <v>HC Dynamo Mosty</v>
      </c>
      <c r="K72" s="77">
        <f t="shared" si="12"/>
        <v>1</v>
      </c>
      <c r="L72" s="77">
        <f t="shared" si="13"/>
        <v>0</v>
      </c>
      <c r="M72" s="12">
        <v>8</v>
      </c>
      <c r="N72" s="12">
        <v>10</v>
      </c>
    </row>
    <row r="73" spans="1:15" ht="16.5" thickBot="1">
      <c r="A73" t="str">
        <f t="shared" si="10"/>
        <v>HC Nebory "B"_CJHT Czarne Pantery</v>
      </c>
      <c r="B73" s="106"/>
      <c r="C73" s="15">
        <v>2</v>
      </c>
      <c r="D73" s="20" t="str">
        <f>VLOOKUP(M73,Tabulka1[[Kod]:[sd]],2,0)</f>
        <v>HC Nebory "B"</v>
      </c>
      <c r="E73" s="93" t="str">
        <f>VLOOKUP(N73,Tabulka1[[Kod]:[sd]],2,0)</f>
        <v>CJHT Czarne Pantery</v>
      </c>
      <c r="F73" s="16" t="s">
        <v>29</v>
      </c>
      <c r="G73" s="17">
        <v>43452</v>
      </c>
      <c r="H73" s="17" t="s">
        <v>42</v>
      </c>
      <c r="I73" s="18">
        <v>0.84375</v>
      </c>
      <c r="J73" s="50" t="str">
        <f t="shared" si="11"/>
        <v/>
      </c>
      <c r="K73" s="78">
        <f t="shared" si="12"/>
        <v>0</v>
      </c>
      <c r="L73" s="78">
        <f t="shared" si="13"/>
        <v>0</v>
      </c>
      <c r="M73" s="12">
        <v>7</v>
      </c>
      <c r="N73" s="12">
        <v>9</v>
      </c>
      <c r="O73" s="23"/>
    </row>
    <row r="74" spans="1:15" ht="16.5" thickBot="1">
      <c r="A74" t="str">
        <f t="shared" si="10"/>
        <v>HC Hrádek_HC Monsters Ostrava</v>
      </c>
      <c r="B74" s="106"/>
      <c r="C74" s="15">
        <v>3</v>
      </c>
      <c r="D74" s="20" t="str">
        <f>VLOOKUP(M74,Tabulka1[[Kod]:[sd]],2,0)</f>
        <v>HC Hrádek</v>
      </c>
      <c r="E74" s="93" t="str">
        <f>VLOOKUP(N74,Tabulka1[[Kod]:[sd]],2,0)</f>
        <v>HC Monsters Ostrava</v>
      </c>
      <c r="F74" s="75" t="s">
        <v>29</v>
      </c>
      <c r="G74" s="17">
        <v>43451</v>
      </c>
      <c r="H74" s="17" t="s">
        <v>43</v>
      </c>
      <c r="I74" s="18">
        <v>0.89583333333333337</v>
      </c>
      <c r="J74" s="50" t="str">
        <f t="shared" si="11"/>
        <v/>
      </c>
      <c r="K74" s="78">
        <f t="shared" si="12"/>
        <v>1</v>
      </c>
      <c r="L74" s="78">
        <f t="shared" si="13"/>
        <v>1</v>
      </c>
      <c r="M74" s="12">
        <v>6</v>
      </c>
      <c r="N74" s="12">
        <v>1</v>
      </c>
    </row>
    <row r="75" spans="1:15" ht="16.5" thickBot="1">
      <c r="A75" t="str">
        <f t="shared" si="10"/>
        <v>HC Imperators Třinec_HC Kozubová</v>
      </c>
      <c r="B75" s="106"/>
      <c r="C75" s="15">
        <v>4</v>
      </c>
      <c r="D75" s="20" t="str">
        <f>VLOOKUP(M75,Tabulka1[[Kod]:[sd]],2,0)</f>
        <v>HC Imperators Třinec</v>
      </c>
      <c r="E75" s="93" t="str">
        <f>VLOOKUP(N75,Tabulka1[[Kod]:[sd]],2,0)</f>
        <v>HC Kozubová</v>
      </c>
      <c r="F75" s="16" t="s">
        <v>29</v>
      </c>
      <c r="G75" s="17">
        <v>43454</v>
      </c>
      <c r="H75" s="17" t="s">
        <v>41</v>
      </c>
      <c r="I75" s="18">
        <v>0.84375</v>
      </c>
      <c r="J75" s="50" t="str">
        <f t="shared" si="11"/>
        <v/>
      </c>
      <c r="K75" s="78">
        <f t="shared" si="12"/>
        <v>0</v>
      </c>
      <c r="L75" s="78">
        <f t="shared" si="13"/>
        <v>0</v>
      </c>
      <c r="M75" s="12">
        <v>5</v>
      </c>
      <c r="N75" s="12">
        <v>2</v>
      </c>
    </row>
    <row r="76" spans="1:15" ht="16.5" thickBot="1">
      <c r="A76" t="str">
        <f t="shared" si="10"/>
        <v>HC Buldogs Hradiště_HC Torpedo Havířov</v>
      </c>
      <c r="B76" s="106"/>
      <c r="C76" s="51">
        <v>5</v>
      </c>
      <c r="D76" s="52" t="str">
        <f>VLOOKUP(M76,Tabulka1[[Kod]:[sd]],2,0)</f>
        <v>HC Buldogs Hradiště</v>
      </c>
      <c r="E76" s="94" t="str">
        <f>VLOOKUP(N76,Tabulka1[[Kod]:[sd]],2,0)</f>
        <v>HC Torpedo Havířov</v>
      </c>
      <c r="F76" s="53" t="s">
        <v>29</v>
      </c>
      <c r="G76" s="54">
        <v>43452</v>
      </c>
      <c r="H76" s="54" t="s">
        <v>42</v>
      </c>
      <c r="I76" s="55">
        <v>0.89583333333333337</v>
      </c>
      <c r="J76" s="56" t="str">
        <f t="shared" si="11"/>
        <v/>
      </c>
      <c r="K76" s="79">
        <f t="shared" si="12"/>
        <v>1</v>
      </c>
      <c r="L76" s="79">
        <f t="shared" si="13"/>
        <v>0</v>
      </c>
      <c r="M76" s="12">
        <v>4</v>
      </c>
      <c r="N76" s="12">
        <v>3</v>
      </c>
    </row>
    <row r="77" spans="1:15" ht="16.5" thickBot="1">
      <c r="A77" t="str">
        <f t="shared" si="10"/>
        <v>HC Dynamo Mosty_HC Buldogs Hradiště</v>
      </c>
      <c r="B77" s="105" t="s">
        <v>26</v>
      </c>
      <c r="C77" s="24">
        <v>1</v>
      </c>
      <c r="D77" s="57" t="str">
        <f>VLOOKUP(M77,Tabulka1[[Kod]:[sd]],2,0)</f>
        <v>HC Dynamo Mosty</v>
      </c>
      <c r="E77" s="95" t="str">
        <f>VLOOKUP(N77,Tabulka1[[Kod]:[sd]],2,0)</f>
        <v>HC Buldogs Hradiště</v>
      </c>
      <c r="F77" s="32" t="s">
        <v>29</v>
      </c>
      <c r="G77" s="25">
        <v>43472</v>
      </c>
      <c r="H77" s="25" t="s">
        <v>43</v>
      </c>
      <c r="I77" s="26">
        <v>0.89583333333333337</v>
      </c>
      <c r="J77" s="59" t="str">
        <f t="shared" si="11"/>
        <v>HC Dynamo Mosty</v>
      </c>
      <c r="K77" s="76">
        <f t="shared" si="12"/>
        <v>1</v>
      </c>
      <c r="L77" s="84">
        <f t="shared" si="13"/>
        <v>1</v>
      </c>
      <c r="M77" s="29">
        <v>10</v>
      </c>
      <c r="N77" s="29">
        <v>4</v>
      </c>
      <c r="O77" s="23"/>
    </row>
    <row r="78" spans="1:15" ht="16.5" thickBot="1">
      <c r="A78" t="str">
        <f t="shared" si="10"/>
        <v>HC Torpedo Havířov_HC Imperators Třinec</v>
      </c>
      <c r="B78" s="105"/>
      <c r="C78" s="30">
        <v>2</v>
      </c>
      <c r="D78" s="31" t="str">
        <f>VLOOKUP(M78,Tabulka1[[Kod]:[sd]],2,0)</f>
        <v>HC Torpedo Havířov</v>
      </c>
      <c r="E78" s="96" t="str">
        <f>VLOOKUP(N78,Tabulka1[[Kod]:[sd]],2,0)</f>
        <v>HC Imperators Třinec</v>
      </c>
      <c r="F78" s="32" t="s">
        <v>29</v>
      </c>
      <c r="G78" s="33">
        <v>43473</v>
      </c>
      <c r="H78" s="33" t="s">
        <v>42</v>
      </c>
      <c r="I78" s="34">
        <v>0.89583333333333337</v>
      </c>
      <c r="J78" s="60" t="str">
        <f t="shared" si="11"/>
        <v/>
      </c>
      <c r="K78" s="36">
        <f t="shared" si="12"/>
        <v>1</v>
      </c>
      <c r="L78" s="85">
        <f t="shared" si="13"/>
        <v>0</v>
      </c>
      <c r="M78" s="29">
        <v>3</v>
      </c>
      <c r="N78" s="29">
        <v>5</v>
      </c>
    </row>
    <row r="79" spans="1:15" ht="16.5" thickBot="1">
      <c r="A79" t="str">
        <f t="shared" si="10"/>
        <v>HC Kozubová_HC Hrádek</v>
      </c>
      <c r="B79" s="105"/>
      <c r="C79" s="30">
        <v>3</v>
      </c>
      <c r="D79" s="31" t="str">
        <f>VLOOKUP(M79,Tabulka1[[Kod]:[sd]],2,0)</f>
        <v>HC Kozubová</v>
      </c>
      <c r="E79" s="96" t="str">
        <f>VLOOKUP(N79,Tabulka1[[Kod]:[sd]],2,0)</f>
        <v>HC Hrádek</v>
      </c>
      <c r="F79" s="32" t="s">
        <v>29</v>
      </c>
      <c r="G79" s="33">
        <v>43475</v>
      </c>
      <c r="H79" s="33" t="s">
        <v>41</v>
      </c>
      <c r="I79" s="34">
        <v>0.89583333333333337</v>
      </c>
      <c r="J79" s="60" t="str">
        <f t="shared" si="11"/>
        <v/>
      </c>
      <c r="K79" s="36">
        <f t="shared" si="12"/>
        <v>1</v>
      </c>
      <c r="L79" s="85">
        <f t="shared" si="13"/>
        <v>0</v>
      </c>
      <c r="M79" s="29">
        <v>2</v>
      </c>
      <c r="N79" s="29">
        <v>6</v>
      </c>
    </row>
    <row r="80" spans="1:15" ht="16.5" thickBot="1">
      <c r="A80" t="str">
        <f t="shared" si="10"/>
        <v>HC Monsters Ostrava_HC Nebory "B"</v>
      </c>
      <c r="B80" s="105"/>
      <c r="C80" s="30">
        <v>4</v>
      </c>
      <c r="D80" s="31" t="str">
        <f>VLOOKUP(M80,Tabulka1[[Kod]:[sd]],2,0)</f>
        <v>HC Monsters Ostrava</v>
      </c>
      <c r="E80" s="96" t="str">
        <f>VLOOKUP(N80,Tabulka1[[Kod]:[sd]],2,0)</f>
        <v>HC Nebory "B"</v>
      </c>
      <c r="F80" s="32" t="s">
        <v>29</v>
      </c>
      <c r="G80" s="33">
        <v>43473</v>
      </c>
      <c r="H80" s="33" t="s">
        <v>42</v>
      </c>
      <c r="I80" s="34">
        <v>0.84375</v>
      </c>
      <c r="J80" s="60" t="str">
        <f t="shared" si="11"/>
        <v/>
      </c>
      <c r="K80" s="36">
        <f t="shared" si="12"/>
        <v>0</v>
      </c>
      <c r="L80" s="85">
        <f t="shared" si="13"/>
        <v>0</v>
      </c>
      <c r="M80" s="29">
        <v>1</v>
      </c>
      <c r="N80" s="29">
        <v>7</v>
      </c>
    </row>
    <row r="81" spans="1:15" ht="16.5" thickBot="1">
      <c r="A81" t="str">
        <f t="shared" si="10"/>
        <v>CJHT Czarne Pantery_ HC Technici Střítež</v>
      </c>
      <c r="B81" s="105"/>
      <c r="C81" s="37">
        <v>5</v>
      </c>
      <c r="D81" s="38" t="str">
        <f>VLOOKUP(M81,Tabulka1[[Kod]:[sd]],2,0)</f>
        <v>CJHT Czarne Pantery</v>
      </c>
      <c r="E81" s="97" t="str">
        <f>VLOOKUP(N81,Tabulka1[[Kod]:[sd]],2,0)</f>
        <v xml:space="preserve"> HC Technici Střítež</v>
      </c>
      <c r="F81" s="39" t="s">
        <v>29</v>
      </c>
      <c r="G81" s="40">
        <v>43475</v>
      </c>
      <c r="H81" s="40" t="s">
        <v>41</v>
      </c>
      <c r="I81" s="41">
        <v>0.84375</v>
      </c>
      <c r="J81" s="61" t="str">
        <f t="shared" si="11"/>
        <v/>
      </c>
      <c r="K81" s="43">
        <f t="shared" si="12"/>
        <v>0</v>
      </c>
      <c r="L81" s="86">
        <f t="shared" si="13"/>
        <v>0</v>
      </c>
      <c r="M81" s="29">
        <v>9</v>
      </c>
      <c r="N81" s="29">
        <v>8</v>
      </c>
    </row>
    <row r="82" spans="1:15" ht="16.5" thickBot="1">
      <c r="A82" t="str">
        <f t="shared" si="10"/>
        <v>CJHT Czarne Pantery_HC Dynamo Mosty</v>
      </c>
      <c r="B82" s="106" t="s">
        <v>27</v>
      </c>
      <c r="C82" s="6">
        <v>1</v>
      </c>
      <c r="D82" s="7" t="str">
        <f>VLOOKUP(M82,Tabulka1[[Kod]:[sd]],2,0)</f>
        <v>CJHT Czarne Pantery</v>
      </c>
      <c r="E82" s="98" t="str">
        <f>VLOOKUP(N82,Tabulka1[[Kod]:[sd]],2,0)</f>
        <v>HC Dynamo Mosty</v>
      </c>
      <c r="F82" s="46" t="s">
        <v>29</v>
      </c>
      <c r="G82" s="17">
        <v>43482</v>
      </c>
      <c r="H82" s="47" t="s">
        <v>41</v>
      </c>
      <c r="I82" s="10">
        <v>0.89583333333333337</v>
      </c>
      <c r="J82" s="62" t="str">
        <f t="shared" si="11"/>
        <v>HC Dynamo Mosty</v>
      </c>
      <c r="K82" s="11">
        <f t="shared" si="12"/>
        <v>1</v>
      </c>
      <c r="L82" s="77">
        <f t="shared" si="13"/>
        <v>0</v>
      </c>
      <c r="M82" s="12">
        <v>9</v>
      </c>
      <c r="N82" s="12">
        <v>10</v>
      </c>
    </row>
    <row r="83" spans="1:15" ht="16.5" thickBot="1">
      <c r="A83" t="str">
        <f t="shared" si="10"/>
        <v xml:space="preserve"> HC Technici Střítež_HC Monsters Ostrava</v>
      </c>
      <c r="B83" s="106"/>
      <c r="C83" s="15">
        <v>2</v>
      </c>
      <c r="D83" s="20" t="str">
        <f>VLOOKUP(M83,Tabulka1[[Kod]:[sd]],2,0)</f>
        <v xml:space="preserve"> HC Technici Střítež</v>
      </c>
      <c r="E83" s="93" t="str">
        <f>VLOOKUP(N83,Tabulka1[[Kod]:[sd]],2,0)</f>
        <v>HC Monsters Ostrava</v>
      </c>
      <c r="F83" s="75" t="s">
        <v>29</v>
      </c>
      <c r="G83" s="17">
        <v>43480</v>
      </c>
      <c r="H83" s="17" t="s">
        <v>42</v>
      </c>
      <c r="I83" s="18">
        <v>0.89583333333333337</v>
      </c>
      <c r="J83" s="50" t="str">
        <f t="shared" si="11"/>
        <v/>
      </c>
      <c r="K83" s="19">
        <f t="shared" si="12"/>
        <v>1</v>
      </c>
      <c r="L83" s="78">
        <f t="shared" si="13"/>
        <v>0</v>
      </c>
      <c r="M83" s="12">
        <v>8</v>
      </c>
      <c r="N83" s="12">
        <v>1</v>
      </c>
    </row>
    <row r="84" spans="1:15" ht="16.5" thickBot="1">
      <c r="A84" t="str">
        <f t="shared" si="10"/>
        <v>HC Nebory "B"_HC Kozubová</v>
      </c>
      <c r="B84" s="106"/>
      <c r="C84" s="15">
        <v>3</v>
      </c>
      <c r="D84" s="20" t="str">
        <f>VLOOKUP(M84,Tabulka1[[Kod]:[sd]],2,0)</f>
        <v>HC Nebory "B"</v>
      </c>
      <c r="E84" s="93" t="str">
        <f>VLOOKUP(N84,Tabulka1[[Kod]:[sd]],2,0)</f>
        <v>HC Kozubová</v>
      </c>
      <c r="F84" s="16" t="s">
        <v>29</v>
      </c>
      <c r="G84" s="17">
        <v>43479</v>
      </c>
      <c r="H84" s="17" t="s">
        <v>43</v>
      </c>
      <c r="I84" s="18">
        <v>0.89583333333333337</v>
      </c>
      <c r="J84" s="50" t="str">
        <f t="shared" si="11"/>
        <v/>
      </c>
      <c r="K84" s="19">
        <f t="shared" si="12"/>
        <v>1</v>
      </c>
      <c r="L84" s="78">
        <f t="shared" si="13"/>
        <v>1</v>
      </c>
      <c r="M84" s="12">
        <v>7</v>
      </c>
      <c r="N84" s="12">
        <v>2</v>
      </c>
      <c r="O84" s="23"/>
    </row>
    <row r="85" spans="1:15" ht="16.5" thickBot="1">
      <c r="A85" t="str">
        <f t="shared" si="10"/>
        <v>HC Hrádek_HC Torpedo Havířov</v>
      </c>
      <c r="B85" s="106"/>
      <c r="C85" s="15">
        <v>4</v>
      </c>
      <c r="D85" s="20" t="str">
        <f>VLOOKUP(M85,Tabulka1[[Kod]:[sd]],2,0)</f>
        <v>HC Hrádek</v>
      </c>
      <c r="E85" s="93" t="str">
        <f>VLOOKUP(N85,Tabulka1[[Kod]:[sd]],2,0)</f>
        <v>HC Torpedo Havířov</v>
      </c>
      <c r="F85" s="16" t="s">
        <v>29</v>
      </c>
      <c r="G85" s="17">
        <v>43480</v>
      </c>
      <c r="H85" s="17" t="s">
        <v>42</v>
      </c>
      <c r="I85" s="18">
        <v>0.84375</v>
      </c>
      <c r="J85" s="50" t="str">
        <f t="shared" si="11"/>
        <v/>
      </c>
      <c r="K85" s="19">
        <f t="shared" si="12"/>
        <v>0</v>
      </c>
      <c r="L85" s="78">
        <f t="shared" si="13"/>
        <v>0</v>
      </c>
      <c r="M85" s="12">
        <v>6</v>
      </c>
      <c r="N85" s="12">
        <v>3</v>
      </c>
    </row>
    <row r="86" spans="1:15" ht="16.5" thickBot="1">
      <c r="A86" t="str">
        <f t="shared" si="10"/>
        <v>HC Imperators Třinec_HC Buldogs Hradiště</v>
      </c>
      <c r="B86" s="106"/>
      <c r="C86" s="51">
        <v>5</v>
      </c>
      <c r="D86" s="52" t="str">
        <f>VLOOKUP(M86,Tabulka1[[Kod]:[sd]],2,0)</f>
        <v>HC Imperators Třinec</v>
      </c>
      <c r="E86" s="94" t="str">
        <f>VLOOKUP(N86,Tabulka1[[Kod]:[sd]],2,0)</f>
        <v>HC Buldogs Hradiště</v>
      </c>
      <c r="F86" s="53" t="s">
        <v>29</v>
      </c>
      <c r="G86" s="54">
        <v>43482</v>
      </c>
      <c r="H86" s="54" t="s">
        <v>41</v>
      </c>
      <c r="I86" s="55">
        <v>0.84375</v>
      </c>
      <c r="J86" s="56" t="str">
        <f t="shared" si="11"/>
        <v/>
      </c>
      <c r="K86" s="22">
        <f t="shared" si="12"/>
        <v>0</v>
      </c>
      <c r="L86" s="79">
        <f t="shared" si="13"/>
        <v>0</v>
      </c>
      <c r="M86" s="12">
        <v>5</v>
      </c>
      <c r="N86" s="12">
        <v>4</v>
      </c>
    </row>
    <row r="87" spans="1:15" ht="16.5" thickBot="1">
      <c r="A87" t="str">
        <f t="shared" si="10"/>
        <v>HC Dynamo Mosty_HC Imperators Třinec</v>
      </c>
      <c r="B87" s="105" t="s">
        <v>28</v>
      </c>
      <c r="C87" s="24">
        <v>1</v>
      </c>
      <c r="D87" s="57" t="str">
        <f>VLOOKUP(M87,Tabulka1[[Kod]:[sd]],2,0)</f>
        <v>HC Dynamo Mosty</v>
      </c>
      <c r="E87" s="95" t="str">
        <f>VLOOKUP(N87,Tabulka1[[Kod]:[sd]],2,0)</f>
        <v>HC Imperators Třinec</v>
      </c>
      <c r="F87" s="32" t="s">
        <v>29</v>
      </c>
      <c r="G87" s="25">
        <v>43489</v>
      </c>
      <c r="H87" s="71" t="s">
        <v>41</v>
      </c>
      <c r="I87" s="34">
        <v>0.89583333333333337</v>
      </c>
      <c r="J87" s="59" t="str">
        <f t="shared" si="11"/>
        <v>HC Dynamo Mosty</v>
      </c>
      <c r="K87" s="72">
        <f t="shared" si="12"/>
        <v>1</v>
      </c>
      <c r="L87" s="87">
        <f t="shared" si="13"/>
        <v>0</v>
      </c>
      <c r="M87" s="29">
        <v>10</v>
      </c>
      <c r="N87" s="29">
        <v>5</v>
      </c>
      <c r="O87" s="23"/>
    </row>
    <row r="88" spans="1:15" ht="16.5" thickBot="1">
      <c r="A88" t="str">
        <f t="shared" si="10"/>
        <v>HC Buldogs Hradiště_HC Hrádek</v>
      </c>
      <c r="B88" s="105"/>
      <c r="C88" s="30">
        <v>2</v>
      </c>
      <c r="D88" s="31" t="str">
        <f>VLOOKUP(M88,Tabulka1[[Kod]:[sd]],2,0)</f>
        <v>HC Buldogs Hradiště</v>
      </c>
      <c r="E88" s="96" t="str">
        <f>VLOOKUP(N88,Tabulka1[[Kod]:[sd]],2,0)</f>
        <v>HC Hrádek</v>
      </c>
      <c r="F88" s="32" t="s">
        <v>29</v>
      </c>
      <c r="G88" s="33">
        <v>43487</v>
      </c>
      <c r="H88" s="33" t="s">
        <v>42</v>
      </c>
      <c r="I88" s="34">
        <v>0.89583333333333337</v>
      </c>
      <c r="J88" s="60" t="str">
        <f t="shared" si="11"/>
        <v/>
      </c>
      <c r="K88" s="73">
        <f t="shared" si="12"/>
        <v>1</v>
      </c>
      <c r="L88" s="85">
        <f t="shared" si="13"/>
        <v>0</v>
      </c>
      <c r="M88" s="29">
        <v>4</v>
      </c>
      <c r="N88" s="29">
        <v>6</v>
      </c>
    </row>
    <row r="89" spans="1:15" ht="16.5" thickBot="1">
      <c r="A89" t="str">
        <f t="shared" si="10"/>
        <v>HC Torpedo Havířov_HC Nebory "B"</v>
      </c>
      <c r="B89" s="105"/>
      <c r="C89" s="30">
        <v>3</v>
      </c>
      <c r="D89" s="31" t="str">
        <f>VLOOKUP(M89,Tabulka1[[Kod]:[sd]],2,0)</f>
        <v>HC Torpedo Havířov</v>
      </c>
      <c r="E89" s="96" t="str">
        <f>VLOOKUP(N89,Tabulka1[[Kod]:[sd]],2,0)</f>
        <v>HC Nebory "B"</v>
      </c>
      <c r="F89" s="32" t="s">
        <v>29</v>
      </c>
      <c r="G89" s="33">
        <v>43487</v>
      </c>
      <c r="H89" s="33" t="s">
        <v>42</v>
      </c>
      <c r="I89" s="34">
        <v>0.84375</v>
      </c>
      <c r="J89" s="60" t="str">
        <f t="shared" si="11"/>
        <v/>
      </c>
      <c r="K89" s="73">
        <f t="shared" si="12"/>
        <v>0</v>
      </c>
      <c r="L89" s="85">
        <f t="shared" si="13"/>
        <v>0</v>
      </c>
      <c r="M89" s="29">
        <v>3</v>
      </c>
      <c r="N89" s="29">
        <v>7</v>
      </c>
    </row>
    <row r="90" spans="1:15" ht="16.5" thickBot="1">
      <c r="A90" t="str">
        <f t="shared" si="10"/>
        <v>HC Kozubová_ HC Technici Střítež</v>
      </c>
      <c r="B90" s="105"/>
      <c r="C90" s="30">
        <v>4</v>
      </c>
      <c r="D90" s="31" t="str">
        <f>VLOOKUP(M90,Tabulka1[[Kod]:[sd]],2,0)</f>
        <v>HC Kozubová</v>
      </c>
      <c r="E90" s="96" t="str">
        <f>VLOOKUP(N90,Tabulka1[[Kod]:[sd]],2,0)</f>
        <v xml:space="preserve"> HC Technici Střítež</v>
      </c>
      <c r="F90" s="32" t="s">
        <v>29</v>
      </c>
      <c r="G90" s="33">
        <v>43486</v>
      </c>
      <c r="H90" s="33" t="s">
        <v>43</v>
      </c>
      <c r="I90" s="34">
        <v>0.89583333333333337</v>
      </c>
      <c r="J90" s="60" t="str">
        <f t="shared" si="11"/>
        <v/>
      </c>
      <c r="K90" s="73">
        <f t="shared" si="12"/>
        <v>1</v>
      </c>
      <c r="L90" s="85">
        <f t="shared" si="13"/>
        <v>1</v>
      </c>
      <c r="M90" s="29">
        <v>2</v>
      </c>
      <c r="N90" s="29">
        <v>8</v>
      </c>
    </row>
    <row r="91" spans="1:15" ht="16.5" thickBot="1">
      <c r="A91" t="str">
        <f t="shared" si="10"/>
        <v>HC Monsters Ostrava_CJHT Czarne Pantery</v>
      </c>
      <c r="B91" s="105"/>
      <c r="C91" s="37">
        <v>5</v>
      </c>
      <c r="D91" s="38" t="str">
        <f>VLOOKUP(M91,Tabulka1[[Kod]:[sd]],2,0)</f>
        <v>HC Monsters Ostrava</v>
      </c>
      <c r="E91" s="97" t="str">
        <f>VLOOKUP(N91,Tabulka1[[Kod]:[sd]],2,0)</f>
        <v>CJHT Czarne Pantery</v>
      </c>
      <c r="F91" s="39" t="s">
        <v>29</v>
      </c>
      <c r="G91" s="40">
        <v>43489</v>
      </c>
      <c r="H91" s="40" t="s">
        <v>41</v>
      </c>
      <c r="I91" s="41">
        <v>0.84375</v>
      </c>
      <c r="J91" s="61" t="str">
        <f t="shared" si="11"/>
        <v/>
      </c>
      <c r="K91" s="74">
        <f t="shared" si="12"/>
        <v>0</v>
      </c>
      <c r="L91" s="88">
        <f t="shared" si="13"/>
        <v>0</v>
      </c>
      <c r="M91" s="29">
        <v>1</v>
      </c>
      <c r="N91" s="29">
        <v>9</v>
      </c>
    </row>
  </sheetData>
  <autoFilter ref="B1:K91"/>
  <mergeCells count="18">
    <mergeCell ref="B77:B81"/>
    <mergeCell ref="B82:B86"/>
    <mergeCell ref="B87:B91"/>
    <mergeCell ref="B52:B56"/>
    <mergeCell ref="B57:B61"/>
    <mergeCell ref="B62:B66"/>
    <mergeCell ref="B67:B71"/>
    <mergeCell ref="B72:B76"/>
    <mergeCell ref="B27:B31"/>
    <mergeCell ref="B32:B36"/>
    <mergeCell ref="B37:B41"/>
    <mergeCell ref="B42:B46"/>
    <mergeCell ref="B47:B51"/>
    <mergeCell ref="B2:B6"/>
    <mergeCell ref="B7:B11"/>
    <mergeCell ref="B12:B16"/>
    <mergeCell ref="B17:B21"/>
    <mergeCell ref="B22:B26"/>
  </mergeCells>
  <dataValidations disablePrompts="1" count="1">
    <dataValidation type="list" allowBlank="1" showInputMessage="1" showErrorMessage="1" sqref="Q2">
      <formula1>$Q$5:$Q$14</formula1>
      <formula2>0</formula2>
    </dataValidation>
  </dataValidations>
  <pageMargins left="0.7" right="0.7" top="0.78749999999999998" bottom="0.78749999999999998" header="0.51180555555555496" footer="0.51180555555555496"/>
  <pageSetup paperSize="9" scale="47" firstPageNumber="0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Company>Jirka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pc</cp:lastModifiedBy>
  <cp:revision>2</cp:revision>
  <cp:lastPrinted>2018-08-11T10:24:21Z</cp:lastPrinted>
  <dcterms:created xsi:type="dcterms:W3CDTF">2014-09-06T19:33:32Z</dcterms:created>
  <dcterms:modified xsi:type="dcterms:W3CDTF">2018-08-11T11:23:41Z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Jirka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